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tustors\本庁_観光商工課\　　★▼共有フォルダ　整理（川上編集中）\６.施設管理\６.あそうベイパーク\02 R8～キャンプ場管理運営委託公募\様式\"/>
    </mc:Choice>
  </mc:AlternateContent>
  <xr:revisionPtr revIDLastSave="0" documentId="13_ncr:1_{1ACCBAAF-C8B0-4CF9-87B2-2C8B159D4A92}" xr6:coauthVersionLast="47" xr6:coauthVersionMax="47" xr10:uidLastSave="{00000000-0000-0000-0000-000000000000}"/>
  <bookViews>
    <workbookView xWindow="-120" yWindow="-120" windowWidth="20730" windowHeight="11160" tabRatio="821" firstSheet="4" activeTab="4" xr2:uid="{00000000-000D-0000-FFFF-FFFF00000000}"/>
  </bookViews>
  <sheets>
    <sheet name="募集伺 (2)" sheetId="25" state="hidden" r:id="rId1"/>
    <sheet name="告示" sheetId="4" state="hidden" r:id="rId2"/>
    <sheet name="業務仕様書（公告用）　　" sheetId="28" state="hidden" r:id="rId3"/>
    <sheet name="従事者一覧表（案）" sheetId="5" state="hidden" r:id="rId4"/>
    <sheet name="申込書" sheetId="46" r:id="rId5"/>
    <sheet name="Sheet1" sheetId="61" r:id="rId6"/>
    <sheet name="申込受付簿　　" sheetId="29" state="hidden" r:id="rId7"/>
    <sheet name="受験者一覧 (手書用)" sheetId="21" state="hidden" r:id="rId8"/>
    <sheet name="受験票送付伺" sheetId="9" state="hidden" r:id="rId9"/>
    <sheet name="受験者一覧" sheetId="11" state="hidden" r:id="rId10"/>
    <sheet name="受験票送付鑑" sheetId="12" state="hidden" r:id="rId11"/>
    <sheet name="面接の流れ" sheetId="14" state="hidden" r:id="rId12"/>
    <sheet name="受付簿" sheetId="22" state="hidden" r:id="rId13"/>
    <sheet name="琴出張所宛て鑑" sheetId="31" state="hidden" r:id="rId14"/>
    <sheet name="封筒印刷" sheetId="23" state="hidden" r:id="rId15"/>
    <sheet name="内定伺　" sheetId="52" state="hidden" r:id="rId16"/>
    <sheet name="内定通知書　" sheetId="60" state="hidden" r:id="rId17"/>
    <sheet name="内定伺" sheetId="16" state="hidden" r:id="rId18"/>
    <sheet name="内定通知書" sheetId="17" state="hidden" r:id="rId19"/>
    <sheet name="誓約書" sheetId="18" state="hidden" r:id="rId20"/>
    <sheet name="委託金説明書" sheetId="42" state="hidden" r:id="rId21"/>
  </sheets>
  <externalReferences>
    <externalReference r:id="rId22"/>
  </externalReferences>
  <definedNames>
    <definedName name="_xlnm._FilterDatabase" localSheetId="8" hidden="1">受験票送付伺!$B$69:$B$69</definedName>
    <definedName name="_xlnm._FilterDatabase" localSheetId="17" hidden="1">内定伺!$B$71:$B$71</definedName>
    <definedName name="_xlnm._FilterDatabase" localSheetId="15" hidden="1">'内定伺　'!$B$70:$B$70</definedName>
    <definedName name="_xlnm._FilterDatabase" localSheetId="0" hidden="1">'募集伺 (2)'!$B$68:$B$68</definedName>
    <definedName name="area1">#REF!</definedName>
    <definedName name="area10">#REF!</definedName>
    <definedName name="area11">#REF!</definedName>
    <definedName name="area12">#REF!</definedName>
    <definedName name="area13">#REF!</definedName>
    <definedName name="area14">#REF!</definedName>
    <definedName name="area15">#REF!</definedName>
    <definedName name="area16">#REF!</definedName>
    <definedName name="area17">#REF!</definedName>
    <definedName name="area18">#REF!</definedName>
    <definedName name="area19">#REF!</definedName>
    <definedName name="area2">#REF!</definedName>
    <definedName name="area20">#REF!</definedName>
    <definedName name="area21">#REF!</definedName>
    <definedName name="area22">#REF!</definedName>
    <definedName name="area23">#REF!</definedName>
    <definedName name="area24">#REF!</definedName>
    <definedName name="area25">#REF!</definedName>
    <definedName name="area26">#REF!</definedName>
    <definedName name="area27">#REF!</definedName>
    <definedName name="area28">#REF!</definedName>
    <definedName name="area29">#REF!</definedName>
    <definedName name="area3">#REF!</definedName>
    <definedName name="area30">#REF!</definedName>
    <definedName name="area31">#REF!</definedName>
    <definedName name="area32">#REF!</definedName>
    <definedName name="area33">#REF!</definedName>
    <definedName name="area34">#REF!</definedName>
    <definedName name="area35">#REF!</definedName>
    <definedName name="area36">#REF!</definedName>
    <definedName name="area37">#REF!</definedName>
    <definedName name="area38">#REF!</definedName>
    <definedName name="area39">#REF!</definedName>
    <definedName name="area4">#REF!</definedName>
    <definedName name="area40">#REF!</definedName>
    <definedName name="area41">#REF!</definedName>
    <definedName name="area42">#REF!</definedName>
    <definedName name="area43">#REF!</definedName>
    <definedName name="area44">#REF!</definedName>
    <definedName name="area45">#REF!</definedName>
    <definedName name="area46">#REF!</definedName>
    <definedName name="area47">#REF!</definedName>
    <definedName name="area48">#REF!</definedName>
    <definedName name="area49">#REF!</definedName>
    <definedName name="area5">#REF!</definedName>
    <definedName name="area50">#REF!</definedName>
    <definedName name="area6">#REF!</definedName>
    <definedName name="area7">#REF!</definedName>
    <definedName name="area8">#REF!</definedName>
    <definedName name="area9">#REF!</definedName>
    <definedName name="data1">#REF!</definedName>
    <definedName name="ｄａｔｅ">封筒印刷!$I$19:$O$35</definedName>
    <definedName name="_xlnm.Print_Area" localSheetId="2">'業務仕様書（公告用）　　'!$A$1:$AE$71</definedName>
    <definedName name="_xlnm.Print_Area" localSheetId="13">琴出張所宛て鑑!$A$1:$AD$30</definedName>
    <definedName name="_xlnm.Print_Area" localSheetId="1">告示!$A$1:$AL$49</definedName>
    <definedName name="_xlnm.Print_Area" localSheetId="9">受験者一覧!$A$1:$AB$21</definedName>
    <definedName name="_xlnm.Print_Area" localSheetId="7">'受験者一覧 (手書用)'!$A$1:$V$21</definedName>
    <definedName name="_xlnm.Print_Area" localSheetId="10">受験票送付鑑!$D$1:$AG$41</definedName>
    <definedName name="_xlnm.Print_Area" localSheetId="8">受験票送付伺!$D$1:$AE$31</definedName>
    <definedName name="_xlnm.Print_Area" localSheetId="12">受付簿!$A$1:$U$25</definedName>
    <definedName name="_xlnm.Print_Area" localSheetId="3">'従事者一覧表（案）'!$A$1:$L$28</definedName>
    <definedName name="_xlnm.Print_Area" localSheetId="6">'申込受付簿　　'!$A$1:$AD$14</definedName>
    <definedName name="_xlnm.Print_Area" localSheetId="4">申込書!$A$1:$AC$36</definedName>
    <definedName name="_xlnm.Print_Area" localSheetId="19">誓約書!$A$1:$AE$17</definedName>
    <definedName name="_xlnm.Print_Area" localSheetId="17">内定伺!$D$1:$AE$33</definedName>
    <definedName name="_xlnm.Print_Area" localSheetId="15">'内定伺　'!$D$1:$AE$32</definedName>
    <definedName name="_xlnm.Print_Area" localSheetId="18">内定通知書!$D$1:$AH$38</definedName>
    <definedName name="_xlnm.Print_Area" localSheetId="16">'内定通知書　'!$D$1:$AH$38</definedName>
    <definedName name="_xlnm.Print_Area" localSheetId="14">封筒印刷!$E$5:$N$16</definedName>
    <definedName name="_xlnm.Print_Area" localSheetId="0">'募集伺 (2)'!$D$1:$AE$68</definedName>
    <definedName name="_xlnm.Print_Area" localSheetId="11">面接の流れ!$A$1:$BQ$53</definedName>
    <definedName name="おやま">#REF!</definedName>
    <definedName name="課名">[1]マクロ表!$B$3</definedName>
    <definedName name="起案">[1]マクロ表!$D$5</definedName>
    <definedName name="件名１">[1]マクロ表!$B$9</definedName>
    <definedName name="件名２">[1]マクロ表!$B$10</definedName>
    <definedName name="件名番号">[1]マクロ表!$D$8</definedName>
    <definedName name="検査種別">#REF!</definedName>
    <definedName name="工事データ">#REF!</definedName>
    <definedName name="工種">#REF!</definedName>
    <definedName name="施行">[1]マクロ表!$B$6</definedName>
    <definedName name="収受">[1]マクロ表!$B$5</definedName>
    <definedName name="処理">[1]マクロ表!$D$6</definedName>
    <definedName name="処理番号">#REF!</definedName>
    <definedName name="森林組合">#REF!</definedName>
    <definedName name="文１０行">[1]マクロ表!$B$20</definedName>
    <definedName name="文１１行">[1]マクロ表!$B$21</definedName>
    <definedName name="文１２行">[1]マクロ表!$B$22</definedName>
    <definedName name="文１３行">[1]マクロ表!$B$23</definedName>
    <definedName name="文１４行">[1]マクロ表!$B$24</definedName>
    <definedName name="文１５行">[1]マクロ表!$B$25</definedName>
    <definedName name="文１６行">[1]マクロ表!$B$26</definedName>
    <definedName name="文１７行">[1]マクロ表!$B$27</definedName>
    <definedName name="文１８行">[1]マクロ表!$B$28</definedName>
    <definedName name="文１９行">[1]マクロ表!$B$29</definedName>
    <definedName name="文１行">[1]マクロ表!$B$11</definedName>
    <definedName name="文２０行">[1]マクロ表!$B$30</definedName>
    <definedName name="文２１行">[1]マクロ表!$B$31</definedName>
    <definedName name="文２２行">[1]マクロ表!$B$32</definedName>
    <definedName name="文２３行">[1]マクロ表!$B$33</definedName>
    <definedName name="文２４行">[1]マクロ表!$B$34</definedName>
    <definedName name="文２５行">[1]マクロ表!$B$35</definedName>
    <definedName name="文２６行">[1]マクロ表!$B$36</definedName>
    <definedName name="文２７行">[1]マクロ表!$B$37</definedName>
    <definedName name="文２８行">[1]マクロ表!$B$38</definedName>
    <definedName name="文２９行">[1]マクロ表!$B$39</definedName>
    <definedName name="文２行">[1]マクロ表!$B$12</definedName>
    <definedName name="文３０行">[1]マクロ表!$B$40</definedName>
    <definedName name="文３１行">[1]マクロ表!$B$41</definedName>
    <definedName name="文３２行">[1]マクロ表!$B$42</definedName>
    <definedName name="文３３行">[1]マクロ表!$B$43</definedName>
    <definedName name="文３４行">[1]マクロ表!$B$44</definedName>
    <definedName name="文３５行" localSheetId="16">[1]マクロ表!#REF!</definedName>
    <definedName name="文３５行">[1]マクロ表!#REF!</definedName>
    <definedName name="文３６行" localSheetId="16">[1]マクロ表!#REF!</definedName>
    <definedName name="文３６行">[1]マクロ表!#REF!</definedName>
    <definedName name="文３７行" localSheetId="16">[1]マクロ表!#REF!</definedName>
    <definedName name="文３７行">[1]マクロ表!#REF!</definedName>
    <definedName name="文３８行" localSheetId="16">[1]マクロ表!#REF!</definedName>
    <definedName name="文３８行">[1]マクロ表!#REF!</definedName>
    <definedName name="文３行">[1]マクロ表!$B$13</definedName>
    <definedName name="文４行">[1]マクロ表!$B$14</definedName>
    <definedName name="文５行">[1]マクロ表!$B$15</definedName>
    <definedName name="文６行">[1]マクロ表!$B$16</definedName>
    <definedName name="文７行">[1]マクロ表!$B$17</definedName>
    <definedName name="文８行">[1]マクロ表!$B$18</definedName>
    <definedName name="文９行">[1]マクロ表!$B$19</definedName>
    <definedName name="保存種別">[1]マクロ表!$D$3</definedName>
    <definedName name="名">#REF!</definedName>
    <definedName name="流域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42" l="1"/>
  <c r="AO57" i="17"/>
  <c r="AN57" i="17"/>
  <c r="AM57" i="17"/>
  <c r="AO56" i="17"/>
  <c r="AN56" i="17"/>
  <c r="AM56" i="17"/>
  <c r="AO55" i="17"/>
  <c r="AN55" i="17"/>
  <c r="AM55" i="17"/>
  <c r="AO54" i="17"/>
  <c r="AN54" i="17"/>
  <c r="AM54" i="17"/>
  <c r="AO53" i="17"/>
  <c r="AN53" i="17"/>
  <c r="AM53" i="17"/>
  <c r="AO52" i="17"/>
  <c r="AN52" i="17"/>
  <c r="AM52" i="17"/>
  <c r="AO51" i="17"/>
  <c r="AN51" i="17"/>
  <c r="AM51" i="17"/>
  <c r="AO50" i="17"/>
  <c r="AN50" i="17"/>
  <c r="AM50" i="17"/>
  <c r="AO49" i="17"/>
  <c r="AN49" i="17"/>
  <c r="AM49" i="17"/>
  <c r="AO48" i="17"/>
  <c r="AN48" i="17"/>
  <c r="AM48" i="17"/>
  <c r="AO47" i="17"/>
  <c r="AN47" i="17"/>
  <c r="AM47" i="17"/>
  <c r="AO46" i="17"/>
  <c r="AN46" i="17"/>
  <c r="AM46" i="17"/>
  <c r="AJ40" i="17"/>
  <c r="AK40" i="17" s="1"/>
  <c r="X40" i="17" s="1"/>
  <c r="AM18" i="17"/>
  <c r="N16" i="17"/>
  <c r="AM14" i="17"/>
  <c r="AM12" i="17"/>
  <c r="F7" i="17"/>
  <c r="F6" i="17"/>
  <c r="AQ1" i="17"/>
  <c r="AI74" i="16"/>
  <c r="V74" i="16" s="1"/>
  <c r="AH74" i="16"/>
  <c r="AH27" i="16"/>
  <c r="AI27" i="16" s="1"/>
  <c r="V27" i="16" s="1"/>
  <c r="AH26" i="16"/>
  <c r="N17" i="17" s="1"/>
  <c r="AH16" i="16"/>
  <c r="AJ16" i="16" s="1"/>
  <c r="AS5" i="16" s="1"/>
  <c r="AH14" i="16"/>
  <c r="AJ14" i="16" s="1"/>
  <c r="AP5" i="16" s="1"/>
  <c r="AH12" i="16"/>
  <c r="AJ12" i="16" s="1"/>
  <c r="AM5" i="16" s="1"/>
  <c r="AH11" i="16"/>
  <c r="L10" i="16"/>
  <c r="I10" i="16"/>
  <c r="F10" i="16"/>
  <c r="AH8" i="16"/>
  <c r="Y36" i="17" s="1"/>
  <c r="AH7" i="16"/>
  <c r="Y35" i="17" s="1"/>
  <c r="N7" i="16"/>
  <c r="L7" i="16"/>
  <c r="J7" i="16"/>
  <c r="H7" i="16"/>
  <c r="H8" i="16" s="1"/>
  <c r="AH6" i="16"/>
  <c r="B6" i="16"/>
  <c r="B7" i="16" s="1"/>
  <c r="AH5" i="16"/>
  <c r="L5" i="16"/>
  <c r="I5" i="16"/>
  <c r="N5" i="16" s="1"/>
  <c r="AH4" i="16"/>
  <c r="Y34" i="17" s="1"/>
  <c r="AH3" i="16"/>
  <c r="Y33" i="17" s="1"/>
  <c r="AJ40" i="60"/>
  <c r="AK40" i="60" s="1"/>
  <c r="X40" i="60" s="1"/>
  <c r="AM18" i="60"/>
  <c r="N16" i="60"/>
  <c r="AM14" i="60"/>
  <c r="AM12" i="60"/>
  <c r="AH73" i="52"/>
  <c r="AI73" i="52" s="1"/>
  <c r="V73" i="52" s="1"/>
  <c r="T26" i="52"/>
  <c r="R26" i="52"/>
  <c r="T25" i="52"/>
  <c r="R25" i="52"/>
  <c r="AJ16" i="52"/>
  <c r="AS5" i="52" s="1"/>
  <c r="AJ14" i="52"/>
  <c r="AP5" i="52" s="1"/>
  <c r="AJ12" i="52"/>
  <c r="AM5" i="52" s="1"/>
  <c r="L10" i="52"/>
  <c r="F10" i="52"/>
  <c r="H8" i="52"/>
  <c r="H6" i="52"/>
  <c r="B6" i="52"/>
  <c r="B7" i="52" s="1"/>
  <c r="AR5" i="52"/>
  <c r="AO5" i="52"/>
  <c r="AL5" i="52"/>
  <c r="V5" i="52"/>
  <c r="N5" i="52"/>
  <c r="H5" i="52"/>
  <c r="AN3" i="52"/>
  <c r="AO3" i="52" s="1"/>
  <c r="AP3" i="52" s="1"/>
  <c r="AQ3" i="52" s="1"/>
  <c r="AR3" i="52" s="1"/>
  <c r="AS3" i="52" s="1"/>
  <c r="AT3" i="52" s="1"/>
  <c r="AU3" i="52" s="1"/>
  <c r="AV3" i="52" s="1"/>
  <c r="AW3" i="52" s="1"/>
  <c r="AX3" i="52" s="1"/>
  <c r="AY3" i="52" s="1"/>
  <c r="AZ3" i="52" s="1"/>
  <c r="BA3" i="52" s="1"/>
  <c r="BB3" i="52" s="1"/>
  <c r="BC3" i="52" s="1"/>
  <c r="BD3" i="52" s="1"/>
  <c r="BE3" i="52" s="1"/>
  <c r="BF3" i="52" s="1"/>
  <c r="BG3" i="52" s="1"/>
  <c r="BH3" i="52" s="1"/>
  <c r="BI3" i="52" s="1"/>
  <c r="BJ3" i="52" s="1"/>
  <c r="BK3" i="52" s="1"/>
  <c r="BL3" i="52" s="1"/>
  <c r="BM3" i="52" s="1"/>
  <c r="BN3" i="52" s="1"/>
  <c r="BO3" i="52" s="1"/>
  <c r="AM3" i="52"/>
  <c r="AL3" i="52"/>
  <c r="X3" i="52"/>
  <c r="T35" i="23"/>
  <c r="R35" i="23"/>
  <c r="Q35" i="23"/>
  <c r="T34" i="23"/>
  <c r="R34" i="23"/>
  <c r="Q34" i="23"/>
  <c r="T33" i="23"/>
  <c r="R33" i="23"/>
  <c r="Q33" i="23"/>
  <c r="T32" i="23"/>
  <c r="R32" i="23"/>
  <c r="Q32" i="23"/>
  <c r="T31" i="23"/>
  <c r="R31" i="23"/>
  <c r="Q31" i="23"/>
  <c r="T30" i="23"/>
  <c r="R30" i="23"/>
  <c r="Q30" i="23"/>
  <c r="T29" i="23"/>
  <c r="R29" i="23"/>
  <c r="Q29" i="23"/>
  <c r="T28" i="23"/>
  <c r="R28" i="23"/>
  <c r="Q28" i="23"/>
  <c r="T27" i="23"/>
  <c r="R27" i="23"/>
  <c r="Q27" i="23"/>
  <c r="T26" i="23"/>
  <c r="R26" i="23"/>
  <c r="Q26" i="23"/>
  <c r="T25" i="23"/>
  <c r="R25" i="23"/>
  <c r="Q25" i="23"/>
  <c r="T24" i="23"/>
  <c r="O23" i="23" s="1"/>
  <c r="R24" i="23"/>
  <c r="Q24" i="23"/>
  <c r="K16" i="31"/>
  <c r="Q20" i="22"/>
  <c r="P20" i="22"/>
  <c r="N20" i="22"/>
  <c r="K20" i="22"/>
  <c r="E20" i="22"/>
  <c r="C20" i="22"/>
  <c r="Q19" i="22"/>
  <c r="P19" i="22"/>
  <c r="N19" i="22"/>
  <c r="K19" i="22"/>
  <c r="E19" i="22"/>
  <c r="C19" i="22"/>
  <c r="Q18" i="22"/>
  <c r="P18" i="22"/>
  <c r="N18" i="22"/>
  <c r="K18" i="22"/>
  <c r="E18" i="22"/>
  <c r="C18" i="22"/>
  <c r="Q17" i="22"/>
  <c r="P17" i="22"/>
  <c r="N17" i="22"/>
  <c r="K17" i="22"/>
  <c r="E17" i="22"/>
  <c r="C17" i="22"/>
  <c r="Q16" i="22"/>
  <c r="P16" i="22"/>
  <c r="N16" i="22"/>
  <c r="K16" i="22"/>
  <c r="E16" i="22"/>
  <c r="C16" i="22"/>
  <c r="Q15" i="22"/>
  <c r="P15" i="22"/>
  <c r="N15" i="22"/>
  <c r="K15" i="22"/>
  <c r="E15" i="22"/>
  <c r="C15" i="22"/>
  <c r="Q14" i="22"/>
  <c r="P14" i="22"/>
  <c r="N14" i="22"/>
  <c r="K14" i="22"/>
  <c r="E14" i="22"/>
  <c r="C14" i="22"/>
  <c r="Q13" i="22"/>
  <c r="P13" i="22"/>
  <c r="N13" i="22"/>
  <c r="K13" i="22"/>
  <c r="E13" i="22"/>
  <c r="C13" i="22"/>
  <c r="Q12" i="22"/>
  <c r="P12" i="22"/>
  <c r="N12" i="22"/>
  <c r="K12" i="22"/>
  <c r="E12" i="22"/>
  <c r="C12" i="22"/>
  <c r="Q11" i="22"/>
  <c r="P11" i="22"/>
  <c r="N11" i="22"/>
  <c r="K11" i="22"/>
  <c r="E11" i="22"/>
  <c r="C11" i="22"/>
  <c r="Q10" i="22"/>
  <c r="P10" i="22"/>
  <c r="N10" i="22"/>
  <c r="K10" i="22"/>
  <c r="E10" i="22"/>
  <c r="C10" i="22"/>
  <c r="Q9" i="22"/>
  <c r="P9" i="22"/>
  <c r="N9" i="22"/>
  <c r="K9" i="22"/>
  <c r="E9" i="22"/>
  <c r="C9" i="22"/>
  <c r="E6" i="22"/>
  <c r="K5" i="22"/>
  <c r="E5" i="22"/>
  <c r="E4" i="22"/>
  <c r="AN60" i="12"/>
  <c r="AM60" i="12"/>
  <c r="AL60" i="12"/>
  <c r="AN59" i="12"/>
  <c r="AM59" i="12"/>
  <c r="AL59" i="12"/>
  <c r="AN58" i="12"/>
  <c r="AM58" i="12"/>
  <c r="AL58" i="12"/>
  <c r="AN57" i="12"/>
  <c r="AM57" i="12"/>
  <c r="AL57" i="12"/>
  <c r="AN56" i="12"/>
  <c r="AM56" i="12"/>
  <c r="AL56" i="12"/>
  <c r="AN55" i="12"/>
  <c r="AM55" i="12"/>
  <c r="AL55" i="12"/>
  <c r="AN54" i="12"/>
  <c r="AM54" i="12"/>
  <c r="AL54" i="12"/>
  <c r="AN53" i="12"/>
  <c r="AM53" i="12"/>
  <c r="AL53" i="12"/>
  <c r="AN52" i="12"/>
  <c r="AM52" i="12"/>
  <c r="AL52" i="12"/>
  <c r="AN51" i="12"/>
  <c r="AM51" i="12"/>
  <c r="AL51" i="12"/>
  <c r="AN50" i="12"/>
  <c r="AM50" i="12"/>
  <c r="AL50" i="12"/>
  <c r="AN49" i="12"/>
  <c r="AM49" i="12"/>
  <c r="AL49" i="12"/>
  <c r="AI43" i="12"/>
  <c r="AJ43" i="12" s="1"/>
  <c r="V43" i="12" s="1"/>
  <c r="L39" i="12"/>
  <c r="L38" i="12"/>
  <c r="AL20" i="12"/>
  <c r="AL18" i="12"/>
  <c r="AL14" i="12"/>
  <c r="AP1" i="12"/>
  <c r="G21" i="11"/>
  <c r="AF20" i="11"/>
  <c r="AF19" i="11"/>
  <c r="AF18" i="11"/>
  <c r="AF17" i="11"/>
  <c r="AF16" i="11"/>
  <c r="AF15" i="11"/>
  <c r="AF14" i="11"/>
  <c r="AF13" i="11"/>
  <c r="AF12" i="11"/>
  <c r="AF11" i="11"/>
  <c r="Z6" i="11"/>
  <c r="D6" i="11"/>
  <c r="G5" i="11"/>
  <c r="D5" i="11"/>
  <c r="D4" i="11"/>
  <c r="AF2" i="11"/>
  <c r="AF10" i="11" s="1"/>
  <c r="Z2" i="11"/>
  <c r="AH72" i="9"/>
  <c r="AI72" i="9" s="1"/>
  <c r="V72" i="9" s="1"/>
  <c r="N24" i="9"/>
  <c r="N23" i="9"/>
  <c r="N21" i="12" s="1"/>
  <c r="X22" i="9"/>
  <c r="V40" i="12" s="1"/>
  <c r="T22" i="9"/>
  <c r="R22" i="9"/>
  <c r="P22" i="9"/>
  <c r="N22" i="9"/>
  <c r="N21" i="9"/>
  <c r="AH16" i="9"/>
  <c r="AH14" i="9"/>
  <c r="AJ14" i="9" s="1"/>
  <c r="AP5" i="9" s="1"/>
  <c r="AH12" i="9"/>
  <c r="AH11" i="9"/>
  <c r="L10" i="9"/>
  <c r="I10" i="9"/>
  <c r="F10" i="9"/>
  <c r="AH8" i="9"/>
  <c r="AH7" i="9"/>
  <c r="L7" i="9"/>
  <c r="J7" i="9"/>
  <c r="H7" i="9"/>
  <c r="H8" i="9" s="1"/>
  <c r="AH6" i="9"/>
  <c r="B6" i="9"/>
  <c r="B7" i="9" s="1"/>
  <c r="AH5" i="9"/>
  <c r="L5" i="9"/>
  <c r="I5" i="9"/>
  <c r="N5" i="9" s="1"/>
  <c r="AH4" i="9"/>
  <c r="AH3" i="9"/>
  <c r="X3" i="9" s="1"/>
  <c r="F22" i="21"/>
  <c r="T6" i="21"/>
  <c r="D6" i="21"/>
  <c r="L5" i="21"/>
  <c r="D4" i="21"/>
  <c r="T2" i="21"/>
  <c r="I5" i="29"/>
  <c r="B3" i="5"/>
  <c r="N11" i="28"/>
  <c r="B5" i="28"/>
  <c r="M48" i="4"/>
  <c r="M47" i="4"/>
  <c r="M46" i="4"/>
  <c r="Z45" i="4"/>
  <c r="M41" i="4"/>
  <c r="M40" i="4"/>
  <c r="M39" i="4"/>
  <c r="M38" i="4"/>
  <c r="M37" i="4"/>
  <c r="M36" i="4"/>
  <c r="M33" i="4"/>
  <c r="AA32" i="4"/>
  <c r="M32" i="4"/>
  <c r="M31" i="4"/>
  <c r="Q29" i="4"/>
  <c r="M29" i="4"/>
  <c r="O28" i="4"/>
  <c r="AB26" i="4"/>
  <c r="O26" i="4"/>
  <c r="AB25" i="4"/>
  <c r="O25" i="4"/>
  <c r="M24" i="4"/>
  <c r="M23" i="4"/>
  <c r="M22" i="4"/>
  <c r="M21" i="4"/>
  <c r="M20" i="4"/>
  <c r="M19" i="4"/>
  <c r="M18" i="4"/>
  <c r="M17" i="4"/>
  <c r="AC15" i="4"/>
  <c r="N15" i="4"/>
  <c r="E15" i="4"/>
  <c r="D15" i="4"/>
  <c r="AC14" i="4"/>
  <c r="N14" i="4"/>
  <c r="E14" i="4"/>
  <c r="D14" i="4"/>
  <c r="AC13" i="4"/>
  <c r="N13" i="4"/>
  <c r="E13" i="4"/>
  <c r="D13" i="4"/>
  <c r="AC12" i="4"/>
  <c r="N12" i="4"/>
  <c r="D12" i="4"/>
  <c r="M10" i="4"/>
  <c r="M9" i="4"/>
  <c r="B1" i="4"/>
  <c r="T2" i="31"/>
  <c r="AH71" i="25"/>
  <c r="AI71" i="25" s="1"/>
  <c r="V71" i="25" s="1"/>
  <c r="AH39" i="25"/>
  <c r="AI39" i="25" s="1"/>
  <c r="V39" i="25" s="1"/>
  <c r="AI38" i="25"/>
  <c r="V38" i="25" s="1"/>
  <c r="AH38" i="25"/>
  <c r="AH27" i="25"/>
  <c r="Z27" i="25" s="1"/>
  <c r="AH26" i="25"/>
  <c r="AI26" i="25" s="1"/>
  <c r="V26" i="25" s="1"/>
  <c r="AJ16" i="25"/>
  <c r="AJ14" i="25"/>
  <c r="AJ12" i="25"/>
  <c r="L10" i="25"/>
  <c r="I10" i="25"/>
  <c r="F10" i="25"/>
  <c r="H8" i="25"/>
  <c r="H6" i="25"/>
  <c r="B6" i="25"/>
  <c r="B7" i="25" s="1"/>
  <c r="AS5" i="25"/>
  <c r="AR5" i="25"/>
  <c r="AP5" i="25"/>
  <c r="AO5" i="25"/>
  <c r="AM5" i="25"/>
  <c r="AL5" i="25"/>
  <c r="V5" i="25"/>
  <c r="N5" i="25"/>
  <c r="H5" i="25"/>
  <c r="AL4" i="25" s="1"/>
  <c r="AM4" i="25" s="1"/>
  <c r="AN3" i="25"/>
  <c r="AO3" i="25" s="1"/>
  <c r="AP3" i="25" s="1"/>
  <c r="AQ3" i="25" s="1"/>
  <c r="AR3" i="25" s="1"/>
  <c r="AS3" i="25" s="1"/>
  <c r="AT3" i="25" s="1"/>
  <c r="AU3" i="25" s="1"/>
  <c r="AV3" i="25" s="1"/>
  <c r="AW3" i="25" s="1"/>
  <c r="AX3" i="25" s="1"/>
  <c r="AY3" i="25" s="1"/>
  <c r="AZ3" i="25" s="1"/>
  <c r="BA3" i="25" s="1"/>
  <c r="BB3" i="25" s="1"/>
  <c r="BC3" i="25" s="1"/>
  <c r="BD3" i="25" s="1"/>
  <c r="BE3" i="25" s="1"/>
  <c r="BF3" i="25" s="1"/>
  <c r="BG3" i="25" s="1"/>
  <c r="BH3" i="25" s="1"/>
  <c r="BI3" i="25" s="1"/>
  <c r="BJ3" i="25" s="1"/>
  <c r="BK3" i="25" s="1"/>
  <c r="BL3" i="25" s="1"/>
  <c r="BM3" i="25" s="1"/>
  <c r="BN3" i="25" s="1"/>
  <c r="BO3" i="25" s="1"/>
  <c r="AM3" i="25"/>
  <c r="AL3" i="25"/>
  <c r="X3" i="25"/>
  <c r="AD20" i="11"/>
  <c r="AD16" i="11"/>
  <c r="AD9" i="11"/>
  <c r="AD13" i="11"/>
  <c r="AD12" i="11"/>
  <c r="AD19" i="11"/>
  <c r="AD14" i="11"/>
  <c r="AD15" i="11"/>
  <c r="AD11" i="11"/>
  <c r="AD17" i="11"/>
  <c r="AD10" i="11"/>
  <c r="AD18" i="11"/>
  <c r="AI27" i="25" l="1"/>
  <c r="V27" i="25" s="1"/>
  <c r="B1" i="12"/>
  <c r="G5" i="12" s="1"/>
  <c r="AL4" i="52"/>
  <c r="AM4" i="52" s="1"/>
  <c r="AI26" i="16"/>
  <c r="V26" i="16" s="1"/>
  <c r="H13" i="22"/>
  <c r="H17" i="22"/>
  <c r="H9" i="22"/>
  <c r="H14" i="22"/>
  <c r="H18" i="22"/>
  <c r="H10" i="22"/>
  <c r="H11" i="22"/>
  <c r="H15" i="22"/>
  <c r="H19" i="22"/>
  <c r="H12" i="22"/>
  <c r="H16" i="22"/>
  <c r="H20" i="22"/>
  <c r="K37" i="12"/>
  <c r="E8" i="23"/>
  <c r="E7" i="23"/>
  <c r="E14" i="23"/>
  <c r="G6" i="23"/>
  <c r="E13" i="23"/>
  <c r="E5" i="23"/>
  <c r="G11" i="23"/>
  <c r="E10" i="23"/>
  <c r="E11" i="23"/>
  <c r="G9" i="23"/>
  <c r="H6" i="16"/>
  <c r="V5" i="16"/>
  <c r="AN3" i="9"/>
  <c r="AO3" i="9" s="1"/>
  <c r="H6" i="9"/>
  <c r="AH22" i="9"/>
  <c r="L40" i="12" s="1"/>
  <c r="AH25" i="52"/>
  <c r="AI25" i="52" s="1"/>
  <c r="V25" i="52" s="1"/>
  <c r="T5" i="21"/>
  <c r="D5" i="21"/>
  <c r="AN3" i="16"/>
  <c r="AO3" i="16" s="1"/>
  <c r="AP3" i="16" s="1"/>
  <c r="AQ3" i="16" s="1"/>
  <c r="AR3" i="16" s="1"/>
  <c r="AS3" i="16" s="1"/>
  <c r="AT3" i="16" s="1"/>
  <c r="AU3" i="16" s="1"/>
  <c r="AV3" i="16" s="1"/>
  <c r="AW3" i="16" s="1"/>
  <c r="AX3" i="16" s="1"/>
  <c r="AY3" i="16" s="1"/>
  <c r="AZ3" i="16" s="1"/>
  <c r="BA3" i="16" s="1"/>
  <c r="BB3" i="16" s="1"/>
  <c r="BC3" i="16" s="1"/>
  <c r="BD3" i="16" s="1"/>
  <c r="BE3" i="16" s="1"/>
  <c r="BF3" i="16" s="1"/>
  <c r="BG3" i="16" s="1"/>
  <c r="BH3" i="16" s="1"/>
  <c r="BI3" i="16" s="1"/>
  <c r="BJ3" i="16" s="1"/>
  <c r="BK3" i="16" s="1"/>
  <c r="BL3" i="16" s="1"/>
  <c r="BM3" i="16" s="1"/>
  <c r="BN3" i="16" s="1"/>
  <c r="BO3" i="16" s="1"/>
  <c r="N20" i="12"/>
  <c r="AM3" i="9"/>
  <c r="AO2" i="12" s="1"/>
  <c r="V5" i="9"/>
  <c r="X20" i="12"/>
  <c r="AM3" i="16"/>
  <c r="AL3" i="9"/>
  <c r="AN2" i="12" s="1"/>
  <c r="AL3" i="16"/>
  <c r="AH26" i="52"/>
  <c r="AI26" i="52" s="1"/>
  <c r="V26" i="52" s="1"/>
  <c r="X3" i="16"/>
  <c r="D2" i="42"/>
  <c r="AL5" i="16"/>
  <c r="C12" i="18" s="1"/>
  <c r="AO5" i="9"/>
  <c r="AO2" i="4"/>
  <c r="AO5" i="16"/>
  <c r="H5" i="16"/>
  <c r="AL4" i="16" s="1"/>
  <c r="AM4" i="16" s="1"/>
  <c r="M45" i="4"/>
  <c r="Z5" i="11"/>
  <c r="N9" i="28"/>
  <c r="AR5" i="16"/>
  <c r="AP2" i="4"/>
  <c r="AG7" i="4"/>
  <c r="AQ2" i="4"/>
  <c r="AJ16" i="9"/>
  <c r="AS5" i="9" s="1"/>
  <c r="AR5" i="9"/>
  <c r="H5" i="9"/>
  <c r="AL4" i="9" s="1"/>
  <c r="AJ12" i="9"/>
  <c r="AM5" i="9" s="1"/>
  <c r="AL5" i="9"/>
  <c r="AF9" i="11"/>
  <c r="Q37" i="12" l="1"/>
  <c r="AA37" i="12"/>
  <c r="F14" i="16"/>
  <c r="AP2" i="12"/>
  <c r="AI22" i="9"/>
  <c r="V22" i="9" s="1"/>
  <c r="AQ3" i="17"/>
  <c r="AP3" i="17"/>
  <c r="N7" i="28"/>
  <c r="P9" i="17"/>
  <c r="N17" i="60"/>
  <c r="AO3" i="17"/>
  <c r="AR3" i="17"/>
  <c r="AQ2" i="12"/>
  <c r="AP3" i="9"/>
  <c r="AR2" i="4"/>
  <c r="AM4" i="9"/>
  <c r="AN1" i="12"/>
  <c r="AO1" i="17"/>
  <c r="AR2" i="12" l="1"/>
  <c r="AQ3" i="9"/>
  <c r="AS3" i="17"/>
  <c r="AO1" i="12"/>
  <c r="AP1" i="17"/>
  <c r="AS2" i="4"/>
  <c r="AS2" i="12" l="1"/>
  <c r="AR3" i="9"/>
  <c r="AT3" i="17"/>
  <c r="AT2" i="4"/>
  <c r="AU3" i="17" l="1"/>
  <c r="AT2" i="12"/>
  <c r="AS3" i="9"/>
  <c r="AU2" i="4"/>
  <c r="AV3" i="17" l="1"/>
  <c r="AU2" i="12"/>
  <c r="AT3" i="9"/>
  <c r="AV2" i="4"/>
  <c r="AV2" i="12" l="1"/>
  <c r="AU3" i="9"/>
  <c r="AW3" i="17"/>
  <c r="AW2" i="4"/>
  <c r="AW2" i="12" l="1"/>
  <c r="AV3" i="9"/>
  <c r="AX3" i="17"/>
  <c r="AX2" i="4"/>
  <c r="AY3" i="17" l="1"/>
  <c r="AX2" i="12"/>
  <c r="AW3" i="9"/>
  <c r="AY2" i="4"/>
  <c r="AZ3" i="17" l="1"/>
  <c r="AY2" i="12"/>
  <c r="AX3" i="9"/>
  <c r="AZ2" i="4"/>
  <c r="AZ2" i="12" l="1"/>
  <c r="AY3" i="9"/>
  <c r="BA3" i="17"/>
  <c r="BA2" i="4"/>
  <c r="BA2" i="12" l="1"/>
  <c r="AZ3" i="9"/>
  <c r="BB3" i="17"/>
  <c r="BB2" i="4"/>
  <c r="BC3" i="17" l="1"/>
  <c r="BB2" i="12"/>
  <c r="BA3" i="9"/>
  <c r="BC2" i="4"/>
  <c r="BD3" i="17" l="1"/>
  <c r="BC2" i="12"/>
  <c r="BB3" i="9"/>
  <c r="BC3" i="9" s="1"/>
  <c r="BD3" i="9" s="1"/>
  <c r="BE3" i="9" s="1"/>
  <c r="BF3" i="9" s="1"/>
  <c r="BG3" i="9" s="1"/>
  <c r="BH3" i="9" s="1"/>
  <c r="BI3" i="9" s="1"/>
  <c r="BJ3" i="9" s="1"/>
  <c r="BK3" i="9" s="1"/>
  <c r="BL3" i="9" s="1"/>
  <c r="BM3" i="9" s="1"/>
  <c r="BN3" i="9" s="1"/>
  <c r="BO3" i="9" s="1"/>
  <c r="BD2" i="4"/>
  <c r="BE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CL1099</author>
    <author>0773</author>
  </authors>
  <commentList>
    <comment ref="I5" authorId="0" shapeId="0" xr:uid="{00000000-0006-0000-0000-000001000000}">
      <text>
        <r>
          <rPr>
            <b/>
            <sz val="10"/>
            <color indexed="81"/>
            <rFont val="ＭＳ ゴシック"/>
            <family val="3"/>
            <charset val="128"/>
          </rPr>
          <t>データの追加方法</t>
        </r>
        <r>
          <rPr>
            <sz val="10"/>
            <color indexed="81"/>
            <rFont val="ＭＳ ゴシック"/>
            <family val="3"/>
            <charset val="128"/>
          </rPr>
          <t xml:space="preserve">
　データ→入力規則→設定タブ→入力値の種類欄を「リスト」
→元の値欄に既存のものの後に</t>
        </r>
        <r>
          <rPr>
            <sz val="10"/>
            <color indexed="10"/>
            <rFont val="ＭＳ ゴシック"/>
            <family val="3"/>
            <charset val="128"/>
          </rPr>
          <t>[，]</t>
        </r>
        <r>
          <rPr>
            <sz val="10"/>
            <color indexed="8"/>
            <rFont val="ＭＳ ゴシック"/>
            <family val="3"/>
            <charset val="128"/>
          </rPr>
          <t>(</t>
        </r>
        <r>
          <rPr>
            <sz val="10"/>
            <color indexed="10"/>
            <rFont val="ＭＳ ゴシック"/>
            <family val="3"/>
            <charset val="128"/>
          </rPr>
          <t>半角</t>
        </r>
        <r>
          <rPr>
            <sz val="10"/>
            <color indexed="81"/>
            <rFont val="ＭＳ ゴシック"/>
            <family val="3"/>
            <charset val="128"/>
          </rPr>
          <t>)を入力しその後に
　データを入力する。
　</t>
        </r>
      </text>
    </comment>
    <comment ref="AG8" authorId="0" shapeId="0" xr:uid="{00000000-0006-0000-0000-000002000000}">
      <text>
        <r>
          <rPr>
            <sz val="8"/>
            <color indexed="60"/>
            <rFont val="ＭＳ Ｐゴシック"/>
            <family val="3"/>
            <charset val="128"/>
          </rPr>
          <t>あなたのＥメールのアカウント：
「＠」より前のアルファベットの
つづりを入力下さい。
 (例)
　　</t>
        </r>
        <r>
          <rPr>
            <b/>
            <u/>
            <sz val="8"/>
            <color indexed="60"/>
            <rFont val="ＭＳ Ｐゴシック"/>
            <family val="3"/>
            <charset val="128"/>
          </rPr>
          <t>tsushima</t>
        </r>
        <r>
          <rPr>
            <sz val="8"/>
            <color indexed="60"/>
            <rFont val="ＭＳ Ｐゴシック"/>
            <family val="3"/>
            <charset val="128"/>
          </rPr>
          <t>@city-tsushima.jp
　　下線部がアカウント</t>
        </r>
      </text>
    </comment>
    <comment ref="F12" authorId="0" shapeId="0" xr:uid="{00000000-0006-0000-0000-000003000000}">
      <text>
        <r>
          <rPr>
            <sz val="9"/>
            <color indexed="81"/>
            <rFont val="ＭＳ Ｐゴシック"/>
            <family val="3"/>
            <charset val="128"/>
          </rPr>
          <t xml:space="preserve">件名を入れる。
件名文が長くなる場合は、
</t>
        </r>
        <r>
          <rPr>
            <sz val="9"/>
            <color indexed="10"/>
            <rFont val="ＭＳ Ｐゴシック"/>
            <family val="3"/>
            <charset val="128"/>
          </rPr>
          <t>二段書き</t>
        </r>
        <r>
          <rPr>
            <sz val="9"/>
            <color indexed="81"/>
            <rFont val="ＭＳ Ｐゴシック"/>
            <family val="3"/>
            <charset val="128"/>
          </rPr>
          <t>にする。</t>
        </r>
      </text>
    </comment>
    <comment ref="N57" authorId="1" shapeId="0" xr:uid="{00000000-0006-0000-0000-000004000000}">
      <text>
        <r>
          <rPr>
            <b/>
            <sz val="11"/>
            <color indexed="81"/>
            <rFont val="ＭＳ Ｐゴシック"/>
            <family val="3"/>
            <charset val="128"/>
          </rPr>
          <t>0773:</t>
        </r>
        <r>
          <rPr>
            <sz val="11"/>
            <color indexed="81"/>
            <rFont val="ＭＳ Ｐゴシック"/>
            <family val="3"/>
            <charset val="128"/>
          </rPr>
          <t xml:space="preserve">
起案後、総務課に聞いて、手書きする。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CL1099</author>
  </authors>
  <commentList>
    <comment ref="I5" authorId="0" shapeId="0" xr:uid="{00000000-0006-0000-0800-000001000000}">
      <text>
        <r>
          <rPr>
            <b/>
            <sz val="10"/>
            <color indexed="81"/>
            <rFont val="ＭＳ ゴシック"/>
            <family val="3"/>
            <charset val="128"/>
          </rPr>
          <t>データの追加方法</t>
        </r>
        <r>
          <rPr>
            <sz val="10"/>
            <color indexed="81"/>
            <rFont val="ＭＳ ゴシック"/>
            <family val="3"/>
            <charset val="128"/>
          </rPr>
          <t xml:space="preserve">
　データ→入力規則→設定タブ→入力値の種類欄を「リスト」
→元の値欄に既存のものの後に</t>
        </r>
        <r>
          <rPr>
            <sz val="10"/>
            <color indexed="10"/>
            <rFont val="ＭＳ ゴシック"/>
            <family val="3"/>
            <charset val="128"/>
          </rPr>
          <t>[，]</t>
        </r>
        <r>
          <rPr>
            <sz val="10"/>
            <color indexed="8"/>
            <rFont val="ＭＳ ゴシック"/>
            <family val="3"/>
            <charset val="128"/>
          </rPr>
          <t>(</t>
        </r>
        <r>
          <rPr>
            <sz val="10"/>
            <color indexed="10"/>
            <rFont val="ＭＳ ゴシック"/>
            <family val="3"/>
            <charset val="128"/>
          </rPr>
          <t>半角</t>
        </r>
        <r>
          <rPr>
            <sz val="10"/>
            <color indexed="81"/>
            <rFont val="ＭＳ ゴシック"/>
            <family val="3"/>
            <charset val="128"/>
          </rPr>
          <t>)を入力しその後に
　データを入力する。
　</t>
        </r>
      </text>
    </comment>
    <comment ref="AG8" authorId="0" shapeId="0" xr:uid="{00000000-0006-0000-0800-000002000000}">
      <text>
        <r>
          <rPr>
            <sz val="8"/>
            <color indexed="60"/>
            <rFont val="ＭＳ Ｐゴシック"/>
            <family val="3"/>
            <charset val="128"/>
          </rPr>
          <t>あなたのＥメールのアカウント：
「＠」より前のアルファベットの
つづりを入力下さい。
 (例)
　　</t>
        </r>
        <r>
          <rPr>
            <b/>
            <u/>
            <sz val="8"/>
            <color indexed="60"/>
            <rFont val="ＭＳ Ｐゴシック"/>
            <family val="3"/>
            <charset val="128"/>
          </rPr>
          <t>tsushima</t>
        </r>
        <r>
          <rPr>
            <sz val="8"/>
            <color indexed="60"/>
            <rFont val="ＭＳ Ｐゴシック"/>
            <family val="3"/>
            <charset val="128"/>
          </rPr>
          <t>@city-tsushima.jp
　　下線部がアカウント</t>
        </r>
      </text>
    </comment>
    <comment ref="F12" authorId="0" shapeId="0" xr:uid="{00000000-0006-0000-0800-000003000000}">
      <text>
        <r>
          <rPr>
            <sz val="9"/>
            <color indexed="81"/>
            <rFont val="ＭＳ Ｐゴシック"/>
            <family val="3"/>
            <charset val="128"/>
          </rPr>
          <t xml:space="preserve">件名を入れる。
件名文が長くなる場合は、
</t>
        </r>
        <r>
          <rPr>
            <sz val="9"/>
            <color indexed="10"/>
            <rFont val="ＭＳ Ｐゴシック"/>
            <family val="3"/>
            <charset val="128"/>
          </rPr>
          <t>二段書き</t>
        </r>
        <r>
          <rPr>
            <sz val="9"/>
            <color indexed="81"/>
            <rFont val="ＭＳ Ｐゴシック"/>
            <family val="3"/>
            <charset val="128"/>
          </rPr>
          <t>にする。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CL1099</author>
  </authors>
  <commentList>
    <comment ref="I5" authorId="0" shapeId="0" xr:uid="{00000000-0006-0000-0F00-000001000000}">
      <text>
        <r>
          <rPr>
            <b/>
            <sz val="10"/>
            <color indexed="81"/>
            <rFont val="ＭＳ ゴシック"/>
            <family val="3"/>
            <charset val="128"/>
          </rPr>
          <t>データの追加方法</t>
        </r>
        <r>
          <rPr>
            <sz val="10"/>
            <color indexed="81"/>
            <rFont val="ＭＳ ゴシック"/>
            <family val="3"/>
            <charset val="128"/>
          </rPr>
          <t xml:space="preserve">
　データ→入力規則→設定タブ→入力値の種類欄を「リスト」
→元の値欄に既存のものの後に</t>
        </r>
        <r>
          <rPr>
            <sz val="10"/>
            <color indexed="10"/>
            <rFont val="ＭＳ ゴシック"/>
            <family val="3"/>
            <charset val="128"/>
          </rPr>
          <t>[，]</t>
        </r>
        <r>
          <rPr>
            <sz val="10"/>
            <color indexed="8"/>
            <rFont val="ＭＳ ゴシック"/>
            <family val="3"/>
            <charset val="128"/>
          </rPr>
          <t>(</t>
        </r>
        <r>
          <rPr>
            <sz val="10"/>
            <color indexed="10"/>
            <rFont val="ＭＳ ゴシック"/>
            <family val="3"/>
            <charset val="128"/>
          </rPr>
          <t>半角</t>
        </r>
        <r>
          <rPr>
            <sz val="10"/>
            <color indexed="81"/>
            <rFont val="ＭＳ ゴシック"/>
            <family val="3"/>
            <charset val="128"/>
          </rPr>
          <t>)を入力しその後に
　データを入力する。
　</t>
        </r>
      </text>
    </comment>
    <comment ref="AG8" authorId="0" shapeId="0" xr:uid="{00000000-0006-0000-0F00-000002000000}">
      <text>
        <r>
          <rPr>
            <sz val="8"/>
            <color indexed="60"/>
            <rFont val="ＭＳ Ｐゴシック"/>
            <family val="3"/>
            <charset val="128"/>
          </rPr>
          <t>あなたのＥメールのアカウント：
「＠」より前のアルファベットの
つづりを入力下さい。
 (例)
　　</t>
        </r>
        <r>
          <rPr>
            <b/>
            <u/>
            <sz val="8"/>
            <color indexed="60"/>
            <rFont val="ＭＳ Ｐゴシック"/>
            <family val="3"/>
            <charset val="128"/>
          </rPr>
          <t>tsushima</t>
        </r>
        <r>
          <rPr>
            <sz val="8"/>
            <color indexed="60"/>
            <rFont val="ＭＳ Ｐゴシック"/>
            <family val="3"/>
            <charset val="128"/>
          </rPr>
          <t>@city-tsushima.jp
　　下線部がアカウント</t>
        </r>
      </text>
    </comment>
    <comment ref="F12" authorId="0" shapeId="0" xr:uid="{00000000-0006-0000-0F00-000003000000}">
      <text>
        <r>
          <rPr>
            <sz val="9"/>
            <color indexed="81"/>
            <rFont val="ＭＳ Ｐゴシック"/>
            <family val="3"/>
            <charset val="128"/>
          </rPr>
          <t xml:space="preserve">件名を入れる。
件名文が長くなる場合は、
</t>
        </r>
        <r>
          <rPr>
            <sz val="9"/>
            <color indexed="10"/>
            <rFont val="ＭＳ Ｐゴシック"/>
            <family val="3"/>
            <charset val="128"/>
          </rPr>
          <t>二段書き</t>
        </r>
        <r>
          <rPr>
            <sz val="9"/>
            <color indexed="81"/>
            <rFont val="ＭＳ Ｐゴシック"/>
            <family val="3"/>
            <charset val="128"/>
          </rPr>
          <t>にする。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CL1099</author>
  </authors>
  <commentList>
    <comment ref="I5" authorId="0" shapeId="0" xr:uid="{00000000-0006-0000-1100-000001000000}">
      <text>
        <r>
          <rPr>
            <b/>
            <sz val="10"/>
            <color indexed="81"/>
            <rFont val="ＭＳ ゴシック"/>
            <family val="3"/>
            <charset val="128"/>
          </rPr>
          <t>データの追加方法</t>
        </r>
        <r>
          <rPr>
            <sz val="10"/>
            <color indexed="81"/>
            <rFont val="ＭＳ ゴシック"/>
            <family val="3"/>
            <charset val="128"/>
          </rPr>
          <t xml:space="preserve">
　データ→入力規則→設定タブ→入力値の種類欄を「リスト」
→元の値欄に既存のものの後に</t>
        </r>
        <r>
          <rPr>
            <sz val="10"/>
            <color indexed="10"/>
            <rFont val="ＭＳ ゴシック"/>
            <family val="3"/>
            <charset val="128"/>
          </rPr>
          <t>[，]</t>
        </r>
        <r>
          <rPr>
            <sz val="10"/>
            <color indexed="8"/>
            <rFont val="ＭＳ ゴシック"/>
            <family val="3"/>
            <charset val="128"/>
          </rPr>
          <t>(</t>
        </r>
        <r>
          <rPr>
            <sz val="10"/>
            <color indexed="10"/>
            <rFont val="ＭＳ ゴシック"/>
            <family val="3"/>
            <charset val="128"/>
          </rPr>
          <t>半角</t>
        </r>
        <r>
          <rPr>
            <sz val="10"/>
            <color indexed="81"/>
            <rFont val="ＭＳ ゴシック"/>
            <family val="3"/>
            <charset val="128"/>
          </rPr>
          <t>)を入力しその後に
　データを入力する。
　</t>
        </r>
      </text>
    </comment>
    <comment ref="AG8" authorId="0" shapeId="0" xr:uid="{00000000-0006-0000-1100-000002000000}">
      <text>
        <r>
          <rPr>
            <sz val="8"/>
            <color indexed="60"/>
            <rFont val="ＭＳ Ｐゴシック"/>
            <family val="3"/>
            <charset val="128"/>
          </rPr>
          <t>あなたのＥメールのアカウント：
「＠」より前のアルファベットの
つづりを入力下さい。
 (例)
　　</t>
        </r>
        <r>
          <rPr>
            <b/>
            <u/>
            <sz val="8"/>
            <color indexed="60"/>
            <rFont val="ＭＳ Ｐゴシック"/>
            <family val="3"/>
            <charset val="128"/>
          </rPr>
          <t>tsushima</t>
        </r>
        <r>
          <rPr>
            <sz val="8"/>
            <color indexed="60"/>
            <rFont val="ＭＳ Ｐゴシック"/>
            <family val="3"/>
            <charset val="128"/>
          </rPr>
          <t>@city-tsushima.jp
　　下線部がアカウント</t>
        </r>
      </text>
    </comment>
    <comment ref="F12" authorId="0" shapeId="0" xr:uid="{00000000-0006-0000-1100-000003000000}">
      <text>
        <r>
          <rPr>
            <sz val="9"/>
            <color indexed="81"/>
            <rFont val="ＭＳ Ｐゴシック"/>
            <family val="3"/>
            <charset val="128"/>
          </rPr>
          <t xml:space="preserve">件名を入れる。
件名文が長くなる場合は、
</t>
        </r>
        <r>
          <rPr>
            <sz val="9"/>
            <color indexed="10"/>
            <rFont val="ＭＳ Ｐゴシック"/>
            <family val="3"/>
            <charset val="128"/>
          </rPr>
          <t>二段書き</t>
        </r>
        <r>
          <rPr>
            <sz val="9"/>
            <color indexed="81"/>
            <rFont val="ＭＳ Ｐゴシック"/>
            <family val="3"/>
            <charset val="128"/>
          </rPr>
          <t>にする。</t>
        </r>
      </text>
    </comment>
  </commentList>
</comments>
</file>

<file path=xl/sharedStrings.xml><?xml version="1.0" encoding="utf-8"?>
<sst xmlns="http://schemas.openxmlformats.org/spreadsheetml/2006/main" count="858" uniqueCount="534">
  <si>
    <t>委 託 業 務 仕 様 書</t>
    <rPh sb="0" eb="1">
      <t>イ</t>
    </rPh>
    <rPh sb="2" eb="3">
      <t>コトヅケ</t>
    </rPh>
    <rPh sb="4" eb="5">
      <t>ギョウ</t>
    </rPh>
    <rPh sb="6" eb="7">
      <t>ム</t>
    </rPh>
    <rPh sb="8" eb="9">
      <t>シ</t>
    </rPh>
    <rPh sb="10" eb="11">
      <t>サマ</t>
    </rPh>
    <rPh sb="12" eb="13">
      <t>ショ</t>
    </rPh>
    <phoneticPr fontId="2"/>
  </si>
  <si>
    <t>　　 　→平成２５年度から事業所系ゴミは家庭ゴミ収集では回収されず、ゴミ処理が有料となった。</t>
  </si>
  <si>
    <t>対応として北部中継所への搬入は委託者に行ってもらうが搬入に係る運搬車両の借上料は別に予算要求。ゴミ処理手数料は市の負担</t>
  </si>
  <si>
    <t>申 込 受 付 簿</t>
    <rPh sb="0" eb="1">
      <t>サル</t>
    </rPh>
    <rPh sb="2" eb="3">
      <t>コミ</t>
    </rPh>
    <rPh sb="4" eb="5">
      <t>ジュ</t>
    </rPh>
    <rPh sb="6" eb="7">
      <t>ヅケ</t>
    </rPh>
    <rPh sb="8" eb="9">
      <t>ボ</t>
    </rPh>
    <phoneticPr fontId="2"/>
  </si>
  <si>
    <t>募集する者</t>
    <rPh sb="0" eb="2">
      <t>ボシュウ</t>
    </rPh>
    <rPh sb="4" eb="5">
      <t>モノ</t>
    </rPh>
    <phoneticPr fontId="2"/>
  </si>
  <si>
    <t xml:space="preserve">　(11)　当該委託業務に関し、対馬市上対馬地域活性化センターから指示された業務 </t>
    <rPh sb="6" eb="8">
      <t>トウガイ</t>
    </rPh>
    <rPh sb="8" eb="10">
      <t>イタク</t>
    </rPh>
    <rPh sb="10" eb="12">
      <t>ギョウム</t>
    </rPh>
    <rPh sb="13" eb="14">
      <t>カン</t>
    </rPh>
    <phoneticPr fontId="2"/>
  </si>
  <si>
    <t>　(12)　三宇田キャンプ場利用実績書類の提出　（委託業務終了後、７日以内）</t>
    <rPh sb="6" eb="7">
      <t>ミ</t>
    </rPh>
    <rPh sb="7" eb="9">
      <t>ウダ</t>
    </rPh>
    <rPh sb="13" eb="14">
      <t>ジョウ</t>
    </rPh>
    <rPh sb="14" eb="16">
      <t>リヨウ</t>
    </rPh>
    <rPh sb="16" eb="18">
      <t>ジッセキ</t>
    </rPh>
    <rPh sb="18" eb="20">
      <t>ショルイ</t>
    </rPh>
    <rPh sb="21" eb="23">
      <t>テイシュツ</t>
    </rPh>
    <rPh sb="25" eb="27">
      <t>イタク</t>
    </rPh>
    <rPh sb="27" eb="29">
      <t>ギョウム</t>
    </rPh>
    <rPh sb="29" eb="32">
      <t>シュウリョウゴ</t>
    </rPh>
    <rPh sb="34" eb="35">
      <t>ニチ</t>
    </rPh>
    <rPh sb="35" eb="37">
      <t>イナイ</t>
    </rPh>
    <phoneticPr fontId="2"/>
  </si>
  <si>
    <t>　　・指定の様式による業務報告書、使用料収納簿等の提出</t>
    <rPh sb="11" eb="13">
      <t>ギョウム</t>
    </rPh>
    <rPh sb="13" eb="16">
      <t>ホウコクショ</t>
    </rPh>
    <rPh sb="23" eb="24">
      <t>トウ</t>
    </rPh>
    <phoneticPr fontId="2"/>
  </si>
  <si>
    <t>４．委託業務内容</t>
    <rPh sb="2" eb="4">
      <t>イタク</t>
    </rPh>
    <rPh sb="4" eb="6">
      <t>ギョウム</t>
    </rPh>
    <rPh sb="6" eb="8">
      <t>ナイヨウ</t>
    </rPh>
    <phoneticPr fontId="2"/>
  </si>
  <si>
    <t>３．１日当りの業務時間</t>
    <rPh sb="3" eb="4">
      <t>ニチ</t>
    </rPh>
    <rPh sb="4" eb="5">
      <t>アタ</t>
    </rPh>
    <rPh sb="7" eb="9">
      <t>ギョウム</t>
    </rPh>
    <rPh sb="9" eb="11">
      <t>ジカン</t>
    </rPh>
    <phoneticPr fontId="2"/>
  </si>
  <si>
    <t>琴出張所長　　様</t>
    <rPh sb="0" eb="1">
      <t>キン</t>
    </rPh>
    <rPh sb="1" eb="3">
      <t>シュッチョウ</t>
    </rPh>
    <rPh sb="3" eb="4">
      <t>ショ</t>
    </rPh>
    <rPh sb="4" eb="5">
      <t>チョウ</t>
    </rPh>
    <rPh sb="7" eb="8">
      <t>サマ</t>
    </rPh>
    <phoneticPr fontId="2"/>
  </si>
  <si>
    <t>上対馬地域活性化センター地域支援課長</t>
    <rPh sb="0" eb="3">
      <t>カミツシマ</t>
    </rPh>
    <rPh sb="3" eb="5">
      <t>チイキ</t>
    </rPh>
    <rPh sb="5" eb="8">
      <t>カッセイカ</t>
    </rPh>
    <rPh sb="12" eb="14">
      <t>チイキ</t>
    </rPh>
    <rPh sb="14" eb="16">
      <t>シエン</t>
    </rPh>
    <rPh sb="16" eb="18">
      <t>カチョウ</t>
    </rPh>
    <phoneticPr fontId="2"/>
  </si>
  <si>
    <t>　公告の掲示について（依頼）</t>
    <rPh sb="1" eb="3">
      <t>コウコク</t>
    </rPh>
    <rPh sb="4" eb="6">
      <t>ケイジ</t>
    </rPh>
    <rPh sb="11" eb="13">
      <t>イライ</t>
    </rPh>
    <phoneticPr fontId="2"/>
  </si>
  <si>
    <t>　このことについて、別添のとおり送付いたしますので、掲示板へ掲示くださいま</t>
    <rPh sb="10" eb="12">
      <t>ベッテン</t>
    </rPh>
    <rPh sb="16" eb="18">
      <t>ソウフ</t>
    </rPh>
    <rPh sb="26" eb="29">
      <t>ケイジバン</t>
    </rPh>
    <rPh sb="30" eb="32">
      <t>ケイジ</t>
    </rPh>
    <phoneticPr fontId="2"/>
  </si>
  <si>
    <t>すようお願いします。</t>
    <rPh sb="4" eb="5">
      <t>ネガ</t>
    </rPh>
    <phoneticPr fontId="2"/>
  </si>
  <si>
    <t>１　添付文書</t>
    <rPh sb="2" eb="4">
      <t>テンプ</t>
    </rPh>
    <rPh sb="4" eb="6">
      <t>ブンショ</t>
    </rPh>
    <phoneticPr fontId="2"/>
  </si>
  <si>
    <t>公告(写)　　１部</t>
    <rPh sb="0" eb="2">
      <t>コウコク</t>
    </rPh>
    <rPh sb="3" eb="4">
      <t>ウツ</t>
    </rPh>
    <rPh sb="8" eb="9">
      <t>ブ</t>
    </rPh>
    <phoneticPr fontId="2"/>
  </si>
  <si>
    <t xml:space="preserve">○
</t>
    <phoneticPr fontId="2"/>
  </si>
  <si>
    <t>１　募集件名</t>
    <rPh sb="2" eb="4">
      <t>ボシュウ</t>
    </rPh>
    <rPh sb="4" eb="6">
      <t>ケンメイ</t>
    </rPh>
    <phoneticPr fontId="2"/>
  </si>
  <si>
    <t>３　委託期間</t>
    <rPh sb="2" eb="4">
      <t>イタク</t>
    </rPh>
    <rPh sb="4" eb="6">
      <t>キカン</t>
    </rPh>
    <phoneticPr fontId="2"/>
  </si>
  <si>
    <t>　(２)　キャンプ場開場に係る準備　　（６月下旬）</t>
    <phoneticPr fontId="2"/>
  </si>
  <si>
    <t>　　・常設テントサイトにおけるテント設置（テント張り等）</t>
    <phoneticPr fontId="2"/>
  </si>
  <si>
    <t>　　・シュラフ（寝袋）の天日干し、貸出用食器類の洗浄・天日干し</t>
    <phoneticPr fontId="2"/>
  </si>
  <si>
    <t>　　・管理棟内の貸出品や器材等の整理、帳簿類の整理</t>
    <phoneticPr fontId="2"/>
  </si>
  <si>
    <t>　　・常設テントサイトの番号表示板の設置</t>
    <phoneticPr fontId="2"/>
  </si>
  <si>
    <t>　　・申請書の受付、電話等予約の受付</t>
    <phoneticPr fontId="2"/>
  </si>
  <si>
    <t>　　・使用者（予約者）から使用料を徴収し、領収書を交付</t>
    <phoneticPr fontId="2"/>
  </si>
  <si>
    <t>　　・洗浄した食器類及びＢＢＱセット、使用したシュラフ（寝袋）の天日干し</t>
    <phoneticPr fontId="2"/>
  </si>
  <si>
    <t>　　・天日干しした食器類のバッグへの梱包、ＢＢＱセット・シュラフの管理棟への格納</t>
    <phoneticPr fontId="2"/>
  </si>
  <si>
    <t>　　・貸与品（付属品、シュラフ、ＢＢＱセット）を申請者の希望に応じて貸与</t>
    <rPh sb="24" eb="27">
      <t>シンセイシャ</t>
    </rPh>
    <phoneticPr fontId="2"/>
  </si>
  <si>
    <t>　　・炊事用の焚き木の準備</t>
    <rPh sb="11" eb="13">
      <t>ジュンビ</t>
    </rPh>
    <phoneticPr fontId="2"/>
  </si>
  <si>
    <t>１．三宇田キャンプ場開設期間</t>
    <rPh sb="2" eb="3">
      <t>ミ</t>
    </rPh>
    <rPh sb="3" eb="5">
      <t>ウダ</t>
    </rPh>
    <rPh sb="9" eb="10">
      <t>ジョウ</t>
    </rPh>
    <rPh sb="10" eb="12">
      <t>カイセツ</t>
    </rPh>
    <rPh sb="12" eb="14">
      <t>キカン</t>
    </rPh>
    <phoneticPr fontId="2"/>
  </si>
  <si>
    <t>２．委託期間</t>
    <rPh sb="2" eb="4">
      <t>イタク</t>
    </rPh>
    <rPh sb="4" eb="6">
      <t>キカン</t>
    </rPh>
    <phoneticPr fontId="2"/>
  </si>
  <si>
    <t>　(３) キャンプ場管理棟における使用料徴収及び備品の貸与　（開設期間中、随時）</t>
    <rPh sb="31" eb="33">
      <t>カイセツ</t>
    </rPh>
    <phoneticPr fontId="2"/>
  </si>
  <si>
    <t>　(４)　返却備品の洗浄、天日干し、数量確認　（開設期間中、随時）</t>
    <rPh sb="24" eb="26">
      <t>カイセツ</t>
    </rPh>
    <phoneticPr fontId="2"/>
  </si>
  <si>
    <r>
      <t>　　・</t>
    </r>
    <r>
      <rPr>
        <sz val="11"/>
        <rFont val="ＭＳ Ｐ明朝"/>
        <family val="1"/>
        <charset val="128"/>
      </rPr>
      <t>返却時、使用者立会の下、返却備品（食器類、ＢＢＱｾｯﾄ、シュラフ）の数量及び洗浄の確認</t>
    </r>
    <phoneticPr fontId="2"/>
  </si>
  <si>
    <t>　　・空き状況に応じて予約の可否の申請者への連絡・通知（ＦＡＸ送信等）</t>
    <rPh sb="22" eb="24">
      <t>レンラク</t>
    </rPh>
    <rPh sb="33" eb="34">
      <t>トウ</t>
    </rPh>
    <phoneticPr fontId="2"/>
  </si>
  <si>
    <t>　　　（数量が合わない場合は再度場内を探し直すことを指示。洗い残しがあれば洗浄を指示）</t>
    <phoneticPr fontId="2"/>
  </si>
  <si>
    <t>　(５)　キャンプ場で出たゴミの処理　（開設期間中、随時）</t>
    <rPh sb="11" eb="12">
      <t>デ</t>
    </rPh>
    <rPh sb="20" eb="22">
      <t>カイセツ</t>
    </rPh>
    <phoneticPr fontId="2"/>
  </si>
  <si>
    <t>　(６)　キャンプ場内の清掃及び洗剤の補充、除草作業　（期間中、随時）</t>
    <phoneticPr fontId="2"/>
  </si>
  <si>
    <t>　（９月１日現在で、当該ゴミがあれば、その搬入まで行うこと。）</t>
    <rPh sb="3" eb="4">
      <t>ガツ</t>
    </rPh>
    <rPh sb="5" eb="6">
      <t>ニチ</t>
    </rPh>
    <rPh sb="6" eb="8">
      <t>ゲンザイ</t>
    </rPh>
    <rPh sb="10" eb="12">
      <t>トウガイ</t>
    </rPh>
    <rPh sb="21" eb="23">
      <t>ハンニュウ</t>
    </rPh>
    <rPh sb="25" eb="26">
      <t>オコナ</t>
    </rPh>
    <phoneticPr fontId="2"/>
  </si>
  <si>
    <t>　　・ゴミステーションのゴミの確認。分別されていない場合は分別。</t>
    <phoneticPr fontId="2"/>
  </si>
  <si>
    <t>　　・分別したゴミの対馬クリーンセンター北部中継所（佐須奈）への搬入（週２回程度）</t>
    <phoneticPr fontId="2"/>
  </si>
  <si>
    <t>　　・炊事棟の水周りの洗浄、釜の灰だし、洗剤やスポンジ等の補充、場内のゴミ収集</t>
    <phoneticPr fontId="2"/>
  </si>
  <si>
    <t>　　・芝刈機又は刈払機による除草、指定場所への運搬</t>
    <phoneticPr fontId="2"/>
  </si>
  <si>
    <t>　　・炊事用の焚き木の追加積み</t>
    <phoneticPr fontId="2"/>
  </si>
  <si>
    <t>　　・徴収した使用料の収納簿及び業務報告書への記載</t>
    <phoneticPr fontId="2"/>
  </si>
  <si>
    <t>　　・台風や風害の恐れがありそうなときの常設テントの撤去</t>
    <phoneticPr fontId="2"/>
  </si>
  <si>
    <t>　　・台風等が通過した後の常設テントの設置</t>
    <phoneticPr fontId="2"/>
  </si>
  <si>
    <t>　　・常設テントの撤去</t>
    <phoneticPr fontId="2"/>
  </si>
  <si>
    <t>　(７)　使用料の市への納入　（開設期間中、随時）</t>
    <rPh sb="16" eb="18">
      <t>カイセツ</t>
    </rPh>
    <rPh sb="18" eb="20">
      <t>キカン</t>
    </rPh>
    <phoneticPr fontId="2"/>
  </si>
  <si>
    <t>　　・徴収した使用料を、その翌日に上対馬地域活性化センター担当者に引渡し</t>
    <rPh sb="29" eb="32">
      <t>タントウシャ</t>
    </rPh>
    <phoneticPr fontId="2"/>
  </si>
  <si>
    <r>
      <t>　(８)　</t>
    </r>
    <r>
      <rPr>
        <sz val="11"/>
        <rFont val="ＭＳ Ｐ明朝"/>
        <family val="1"/>
        <charset val="128"/>
      </rPr>
      <t>台風等接近時の常設テントの撤去及び予約取消しの通知、テントの再設置　（開設期間中、随時）</t>
    </r>
    <rPh sb="40" eb="42">
      <t>カイセツ</t>
    </rPh>
    <phoneticPr fontId="2"/>
  </si>
  <si>
    <t>　　・常設テントを撤去した旨の予約キャンセルの連絡・通知（電話等）</t>
    <rPh sb="23" eb="25">
      <t>レンラク</t>
    </rPh>
    <rPh sb="29" eb="31">
      <t>デンワ</t>
    </rPh>
    <phoneticPr fontId="2"/>
  </si>
  <si>
    <t>（裏面に続きます。）</t>
    <rPh sb="1" eb="3">
      <t>リメン</t>
    </rPh>
    <rPh sb="4" eb="5">
      <t>ツヅ</t>
    </rPh>
    <phoneticPr fontId="2"/>
  </si>
  <si>
    <t>　(９)　キャンプ場閉場に係る片付作業　（９月１日。雨天等の場合はそれ以降）</t>
    <rPh sb="26" eb="29">
      <t>ウテントウ</t>
    </rPh>
    <rPh sb="30" eb="32">
      <t>バアイ</t>
    </rPh>
    <rPh sb="35" eb="37">
      <t>イコウ</t>
    </rPh>
    <phoneticPr fontId="2"/>
  </si>
  <si>
    <t>　(10)　(１)～(９)以外で、キャンプ場の維持管理に関し必要な業務</t>
    <rPh sb="13" eb="15">
      <t>イガイ</t>
    </rPh>
    <phoneticPr fontId="2"/>
  </si>
  <si>
    <t>４．その他</t>
    <rPh sb="4" eb="5">
      <t>タ</t>
    </rPh>
    <phoneticPr fontId="2"/>
  </si>
  <si>
    <t>年度</t>
    <rPh sb="0" eb="2">
      <t>ネンド</t>
    </rPh>
    <phoneticPr fontId="2"/>
  </si>
  <si>
    <t>利用者数</t>
    <rPh sb="0" eb="3">
      <t>リヨウシャ</t>
    </rPh>
    <rPh sb="3" eb="4">
      <t>スウ</t>
    </rPh>
    <phoneticPr fontId="2"/>
  </si>
  <si>
    <t>（うち韓国人利用者数）</t>
    <rPh sb="3" eb="5">
      <t>カンコク</t>
    </rPh>
    <rPh sb="5" eb="6">
      <t>ジン</t>
    </rPh>
    <rPh sb="6" eb="9">
      <t>リヨウシャ</t>
    </rPh>
    <rPh sb="9" eb="10">
      <t>スウ</t>
    </rPh>
    <phoneticPr fontId="2"/>
  </si>
  <si>
    <t>　(１)　三宇田キャンプ場の利用状況の推移</t>
    <rPh sb="5" eb="6">
      <t>ミ</t>
    </rPh>
    <rPh sb="6" eb="8">
      <t>ウダ</t>
    </rPh>
    <rPh sb="12" eb="13">
      <t>ジョウ</t>
    </rPh>
    <rPh sb="14" eb="16">
      <t>リヨウ</t>
    </rPh>
    <rPh sb="16" eb="18">
      <t>ジョウキョウ</t>
    </rPh>
    <rPh sb="19" eb="21">
      <t>スイイ</t>
    </rPh>
    <phoneticPr fontId="2"/>
  </si>
  <si>
    <t>平成２２年度</t>
    <rPh sb="0" eb="2">
      <t>ヘイセイ</t>
    </rPh>
    <rPh sb="4" eb="6">
      <t>ネンド</t>
    </rPh>
    <phoneticPr fontId="2"/>
  </si>
  <si>
    <t>平成２３年度</t>
    <rPh sb="0" eb="2">
      <t>ヘイセイ</t>
    </rPh>
    <rPh sb="4" eb="6">
      <t>ネンド</t>
    </rPh>
    <phoneticPr fontId="2"/>
  </si>
  <si>
    <t>平成２４年度</t>
    <rPh sb="0" eb="2">
      <t>ヘイセイ</t>
    </rPh>
    <rPh sb="4" eb="6">
      <t>ネンド</t>
    </rPh>
    <phoneticPr fontId="2"/>
  </si>
  <si>
    <t>平成２２年度　　６０５人（うち韓国人利用　３４１人　）</t>
    <phoneticPr fontId="2"/>
  </si>
  <si>
    <t>　平成２３年度　　５７７人（うち韓国人利用　２０３人　）</t>
    <phoneticPr fontId="2"/>
  </si>
  <si>
    <t>　平成２４年度　１７２９人（うち韓国人利用１５３５人　）</t>
    <phoneticPr fontId="2"/>
  </si>
  <si>
    <t>　２５年度も、２４年度同様、韓国人の利用が多いと想定される。</t>
    <phoneticPr fontId="2"/>
  </si>
  <si>
    <t>（５６％）</t>
    <phoneticPr fontId="2"/>
  </si>
  <si>
    <t>（韓国人の比率）</t>
    <rPh sb="1" eb="3">
      <t>カンコク</t>
    </rPh>
    <rPh sb="3" eb="4">
      <t>ジン</t>
    </rPh>
    <rPh sb="5" eb="7">
      <t>ヒリツ</t>
    </rPh>
    <phoneticPr fontId="2"/>
  </si>
  <si>
    <t>（３５％）</t>
    <phoneticPr fontId="2"/>
  </si>
  <si>
    <t>（８８％）</t>
    <phoneticPr fontId="2"/>
  </si>
  <si>
    <t>商号又は名称</t>
    <rPh sb="0" eb="2">
      <t>ショウゴウ</t>
    </rPh>
    <rPh sb="2" eb="3">
      <t>マタ</t>
    </rPh>
    <rPh sb="4" eb="6">
      <t>メイショウ</t>
    </rPh>
    <phoneticPr fontId="2"/>
  </si>
  <si>
    <t>※ 平成２５年度も、平成２４年度に引き続き、韓国人利用者の利用が多いと見込んでおり、</t>
    <rPh sb="2" eb="4">
      <t>ヘイセイ</t>
    </rPh>
    <rPh sb="10" eb="12">
      <t>ヘイセイ</t>
    </rPh>
    <rPh sb="17" eb="18">
      <t>ヒ</t>
    </rPh>
    <rPh sb="19" eb="20">
      <t>ツヅ</t>
    </rPh>
    <rPh sb="25" eb="28">
      <t>リヨウシャ</t>
    </rPh>
    <rPh sb="35" eb="37">
      <t>ミコ</t>
    </rPh>
    <phoneticPr fontId="2"/>
  </si>
  <si>
    <t>　 韓国人利用者への対応が求められる。</t>
    <rPh sb="2" eb="4">
      <t>カンコク</t>
    </rPh>
    <rPh sb="4" eb="5">
      <t>ジン</t>
    </rPh>
    <rPh sb="5" eb="8">
      <t>リヨウシャ</t>
    </rPh>
    <rPh sb="10" eb="12">
      <t>タイオウ</t>
    </rPh>
    <rPh sb="13" eb="14">
      <t>モト</t>
    </rPh>
    <phoneticPr fontId="2"/>
  </si>
  <si>
    <t>　春暖の候、あなた様におかれましては、ますますご清祥のこととお喜び申し上げます。</t>
    <rPh sb="1" eb="3">
      <t>シュンダン</t>
    </rPh>
    <rPh sb="9" eb="10">
      <t>サマ</t>
    </rPh>
    <phoneticPr fontId="2"/>
  </si>
  <si>
    <t>　また、平素から市政の運営には格別のご高配を賜り、厚く御礼申し上げます。</t>
    <phoneticPr fontId="2"/>
  </si>
  <si>
    <t>記</t>
    <rPh sb="0" eb="1">
      <t>キ</t>
    </rPh>
    <phoneticPr fontId="2"/>
  </si>
  <si>
    <t>１　面接日時</t>
    <rPh sb="2" eb="4">
      <t>メンセツ</t>
    </rPh>
    <rPh sb="4" eb="6">
      <t>ニチジ</t>
    </rPh>
    <phoneticPr fontId="2"/>
  </si>
  <si>
    <t>２　面接会場</t>
    <rPh sb="2" eb="4">
      <t>メンセツ</t>
    </rPh>
    <rPh sb="4" eb="6">
      <t>カイジョウ</t>
    </rPh>
    <phoneticPr fontId="2"/>
  </si>
  <si>
    <t>３　集合場所</t>
    <rPh sb="2" eb="4">
      <t>シュウゴウ</t>
    </rPh>
    <rPh sb="4" eb="6">
      <t>バショ</t>
    </rPh>
    <phoneticPr fontId="2"/>
  </si>
  <si>
    <t>対馬市役所 上対馬地域活性化センター３階フロア</t>
    <rPh sb="19" eb="20">
      <t>カイ</t>
    </rPh>
    <phoneticPr fontId="2"/>
  </si>
  <si>
    <t>平成２３年度　西泊海水浴場等清掃管理業務受託者選考に係る面接の実施
について（通知）</t>
    <rPh sb="23" eb="25">
      <t>センコウ</t>
    </rPh>
    <rPh sb="26" eb="27">
      <t>カカ</t>
    </rPh>
    <rPh sb="28" eb="30">
      <t>メンセツ</t>
    </rPh>
    <rPh sb="31" eb="33">
      <t>ジッシ</t>
    </rPh>
    <rPh sb="39" eb="41">
      <t>ツウチ</t>
    </rPh>
    <phoneticPr fontId="2"/>
  </si>
  <si>
    <t>　さて、このたびの西泊海水浴場等清掃管理業務の受託者募集につき、ご応募いただき</t>
    <rPh sb="26" eb="28">
      <t>ボシュウ</t>
    </rPh>
    <phoneticPr fontId="2"/>
  </si>
  <si>
    <t>氏名</t>
    <rPh sb="0" eb="2">
      <t>シメイ</t>
    </rPh>
    <phoneticPr fontId="2"/>
  </si>
  <si>
    <t>受験番号</t>
    <rPh sb="0" eb="2">
      <t>ジュケン</t>
    </rPh>
    <rPh sb="2" eb="4">
      <t>バンゴウ</t>
    </rPh>
    <phoneticPr fontId="2"/>
  </si>
  <si>
    <t>受験番号</t>
    <rPh sb="0" eb="2">
      <t>ジュケン</t>
    </rPh>
    <rPh sb="2" eb="4">
      <t>バンゴウ</t>
    </rPh>
    <phoneticPr fontId="2"/>
  </si>
  <si>
    <t>氏名（又は団体・法人名）</t>
    <rPh sb="0" eb="2">
      <t>ふりがな</t>
    </rPh>
    <phoneticPr fontId="2" type="Hiragana"/>
  </si>
  <si>
    <t>完 　結</t>
    <rPh sb="0" eb="1">
      <t>カン</t>
    </rPh>
    <rPh sb="3" eb="4">
      <t>ムスブ</t>
    </rPh>
    <phoneticPr fontId="2"/>
  </si>
  <si>
    <t>決 　裁</t>
    <rPh sb="0" eb="1">
      <t>ケツ</t>
    </rPh>
    <rPh sb="3" eb="4">
      <t>サイ</t>
    </rPh>
    <phoneticPr fontId="2"/>
  </si>
  <si>
    <t>必 須 入 力</t>
    <rPh sb="0" eb="1">
      <t>ヒツ</t>
    </rPh>
    <rPh sb="2" eb="3">
      <t>ス</t>
    </rPh>
    <rPh sb="4" eb="5">
      <t>イリ</t>
    </rPh>
    <rPh sb="6" eb="7">
      <t>チカラ</t>
    </rPh>
    <phoneticPr fontId="2"/>
  </si>
  <si>
    <t>**</t>
    <phoneticPr fontId="2"/>
  </si>
  <si>
    <t>課　名</t>
    <rPh sb="0" eb="1">
      <t>カ</t>
    </rPh>
    <rPh sb="2" eb="3">
      <t>メイ</t>
    </rPh>
    <phoneticPr fontId="2"/>
  </si>
  <si>
    <t>上対馬地域活性化センター
地域支援課</t>
    <rPh sb="0" eb="3">
      <t>カミツシマ</t>
    </rPh>
    <rPh sb="3" eb="5">
      <t>チイキ</t>
    </rPh>
    <rPh sb="5" eb="8">
      <t>カッセイカ</t>
    </rPh>
    <rPh sb="13" eb="15">
      <t>チイキ</t>
    </rPh>
    <rPh sb="15" eb="17">
      <t>シエン</t>
    </rPh>
    <rPh sb="17" eb="18">
      <t>カ</t>
    </rPh>
    <phoneticPr fontId="2"/>
  </si>
  <si>
    <t>保　存
種　別</t>
    <rPh sb="0" eb="1">
      <t>タモツ</t>
    </rPh>
    <rPh sb="2" eb="3">
      <t>ゾン</t>
    </rPh>
    <rPh sb="4" eb="5">
      <t>タネ</t>
    </rPh>
    <rPh sb="6" eb="7">
      <t>ベツ</t>
    </rPh>
    <phoneticPr fontId="2"/>
  </si>
  <si>
    <t>第　　種</t>
  </si>
  <si>
    <t>山田</t>
    <rPh sb="0" eb="1">
      <t>ヤマ</t>
    </rPh>
    <rPh sb="1" eb="2">
      <t>タ</t>
    </rPh>
    <phoneticPr fontId="2"/>
  </si>
  <si>
    <t>事務連絡</t>
    <rPh sb="0" eb="2">
      <t>ジム</t>
    </rPh>
    <rPh sb="2" eb="4">
      <t>レンラク</t>
    </rPh>
    <phoneticPr fontId="2"/>
  </si>
  <si>
    <t>本日の日付</t>
    <rPh sb="0" eb="2">
      <t>ホンジツ</t>
    </rPh>
    <rPh sb="3" eb="5">
      <t>ヒヅケ</t>
    </rPh>
    <phoneticPr fontId="2"/>
  </si>
  <si>
    <t>対上地第</t>
    <rPh sb="1" eb="2">
      <t>カミ</t>
    </rPh>
    <rPh sb="2" eb="3">
      <t>チ</t>
    </rPh>
    <phoneticPr fontId="2"/>
  </si>
  <si>
    <t>　　</t>
    <phoneticPr fontId="2"/>
  </si>
  <si>
    <t>処 理 期 限</t>
    <rPh sb="0" eb="1">
      <t>トコロ</t>
    </rPh>
    <rPh sb="2" eb="3">
      <t>リ</t>
    </rPh>
    <rPh sb="4" eb="5">
      <t>キ</t>
    </rPh>
    <rPh sb="6" eb="7">
      <t>キリ</t>
    </rPh>
    <phoneticPr fontId="2"/>
  </si>
  <si>
    <t>年</t>
    <rPh sb="0" eb="1">
      <t>ネン</t>
    </rPh>
    <phoneticPr fontId="2"/>
  </si>
  <si>
    <t>月</t>
    <rPh sb="0" eb="1">
      <t>ガツ</t>
    </rPh>
    <phoneticPr fontId="2"/>
  </si>
  <si>
    <t>日</t>
    <rPh sb="0" eb="1">
      <t>ニチ</t>
    </rPh>
    <phoneticPr fontId="2"/>
  </si>
  <si>
    <t>対馬市上対馬地域化センター部長</t>
    <rPh sb="3" eb="6">
      <t>カミツシマ</t>
    </rPh>
    <rPh sb="6" eb="9">
      <t>チイキカ</t>
    </rPh>
    <rPh sb="13" eb="15">
      <t>ブチョウ</t>
    </rPh>
    <phoneticPr fontId="2"/>
  </si>
  <si>
    <t>対馬市上対馬地域活性化センター地域支援課長</t>
    <rPh sb="0" eb="2">
      <t>ツシマ</t>
    </rPh>
    <rPh sb="2" eb="3">
      <t>シ</t>
    </rPh>
    <rPh sb="3" eb="6">
      <t>カミツシマ</t>
    </rPh>
    <rPh sb="6" eb="8">
      <t>チイキ</t>
    </rPh>
    <rPh sb="8" eb="11">
      <t>カッセイカ</t>
    </rPh>
    <rPh sb="15" eb="17">
      <t>チイキ</t>
    </rPh>
    <rPh sb="17" eb="19">
      <t>シエン</t>
    </rPh>
    <rPh sb="19" eb="20">
      <t>カ</t>
    </rPh>
    <rPh sb="20" eb="21">
      <t>チョウ</t>
    </rPh>
    <phoneticPr fontId="2"/>
  </si>
  <si>
    <r>
      <t>収</t>
    </r>
    <r>
      <rPr>
        <sz val="6"/>
        <color indexed="8"/>
        <rFont val="ＪＳ明朝"/>
        <family val="1"/>
        <charset val="128"/>
      </rPr>
      <t xml:space="preserve"> </t>
    </r>
    <r>
      <rPr>
        <sz val="10"/>
        <color indexed="8"/>
        <rFont val="ＪＳ明朝"/>
        <family val="1"/>
        <charset val="128"/>
      </rPr>
      <t>受</t>
    </r>
    <rPh sb="0" eb="1">
      <t>オサム</t>
    </rPh>
    <rPh sb="2" eb="3">
      <t>ウケ</t>
    </rPh>
    <phoneticPr fontId="2"/>
  </si>
  <si>
    <t>浄 書 者 印</t>
    <rPh sb="0" eb="1">
      <t>ジョウ</t>
    </rPh>
    <rPh sb="2" eb="3">
      <t>ショ</t>
    </rPh>
    <rPh sb="4" eb="5">
      <t>シャ</t>
    </rPh>
    <rPh sb="6" eb="7">
      <t>イン</t>
    </rPh>
    <phoneticPr fontId="2"/>
  </si>
  <si>
    <t>対馬市上対馬町比田勝５７５番地１</t>
    <rPh sb="0" eb="2">
      <t>ツシマ</t>
    </rPh>
    <rPh sb="2" eb="3">
      <t>シ</t>
    </rPh>
    <rPh sb="3" eb="6">
      <t>カミツシマ</t>
    </rPh>
    <rPh sb="6" eb="7">
      <t>マチ</t>
    </rPh>
    <rPh sb="7" eb="8">
      <t>ヒ</t>
    </rPh>
    <rPh sb="8" eb="9">
      <t>タ</t>
    </rPh>
    <rPh sb="9" eb="10">
      <t>カツ</t>
    </rPh>
    <rPh sb="13" eb="15">
      <t>バンチ</t>
    </rPh>
    <phoneticPr fontId="2"/>
  </si>
  <si>
    <r>
      <t>起</t>
    </r>
    <r>
      <rPr>
        <sz val="6"/>
        <color indexed="8"/>
        <rFont val="ＪＳ明朝"/>
        <family val="1"/>
        <charset val="128"/>
      </rPr>
      <t xml:space="preserve"> </t>
    </r>
    <r>
      <rPr>
        <sz val="10"/>
        <color indexed="8"/>
        <rFont val="ＪＳ明朝"/>
        <family val="1"/>
        <charset val="128"/>
      </rPr>
      <t>案</t>
    </r>
    <rPh sb="0" eb="1">
      <t>オコシ</t>
    </rPh>
    <rPh sb="2" eb="3">
      <t>アン</t>
    </rPh>
    <phoneticPr fontId="2"/>
  </si>
  <si>
    <t>平成</t>
    <rPh sb="0" eb="2">
      <t>ヘイセイ</t>
    </rPh>
    <phoneticPr fontId="2"/>
  </si>
  <si>
    <t>校 合 者 印</t>
    <rPh sb="0" eb="1">
      <t>コウ</t>
    </rPh>
    <rPh sb="2" eb="3">
      <t>ゴウ</t>
    </rPh>
    <rPh sb="4" eb="5">
      <t>シャ</t>
    </rPh>
    <rPh sb="6" eb="7">
      <t>イン</t>
    </rPh>
    <phoneticPr fontId="2"/>
  </si>
  <si>
    <r>
      <t>施</t>
    </r>
    <r>
      <rPr>
        <sz val="6"/>
        <color indexed="8"/>
        <rFont val="ＪＳ明朝"/>
        <family val="1"/>
        <charset val="128"/>
      </rPr>
      <t xml:space="preserve"> </t>
    </r>
    <r>
      <rPr>
        <sz val="10"/>
        <color indexed="8"/>
        <rFont val="ＪＳ明朝"/>
        <family val="1"/>
        <charset val="128"/>
      </rPr>
      <t>行</t>
    </r>
    <rPh sb="0" eb="1">
      <t>シ</t>
    </rPh>
    <rPh sb="2" eb="3">
      <t>ギョウ</t>
    </rPh>
    <phoneticPr fontId="2"/>
  </si>
  <si>
    <t>公 印 使 用
承       認</t>
    <rPh sb="0" eb="1">
      <t>コウ</t>
    </rPh>
    <rPh sb="2" eb="3">
      <t>シルシ</t>
    </rPh>
    <rPh sb="4" eb="5">
      <t>ツカ</t>
    </rPh>
    <rPh sb="6" eb="7">
      <t>ヨウ</t>
    </rPh>
    <rPh sb="8" eb="9">
      <t>ウケタマワ</t>
    </rPh>
    <rPh sb="16" eb="17">
      <t>シノブ</t>
    </rPh>
    <phoneticPr fontId="2"/>
  </si>
  <si>
    <t>誰までの決裁？</t>
    <rPh sb="0" eb="1">
      <t>ダレ</t>
    </rPh>
    <rPh sb="4" eb="6">
      <t>ケッサイ</t>
    </rPh>
    <phoneticPr fontId="2"/>
  </si>
  <si>
    <t>市　　長</t>
    <rPh sb="0" eb="1">
      <t>シ</t>
    </rPh>
    <rPh sb="3" eb="4">
      <t>チョウ</t>
    </rPh>
    <phoneticPr fontId="2"/>
  </si>
  <si>
    <t>副 市 長</t>
    <rPh sb="0" eb="1">
      <t>フク</t>
    </rPh>
    <rPh sb="2" eb="3">
      <t>シ</t>
    </rPh>
    <rPh sb="4" eb="5">
      <t>チョウ</t>
    </rPh>
    <phoneticPr fontId="2"/>
  </si>
  <si>
    <t>部　　長</t>
    <rPh sb="0" eb="1">
      <t>ブ</t>
    </rPh>
    <rPh sb="3" eb="4">
      <t>チョウ</t>
    </rPh>
    <phoneticPr fontId="2"/>
  </si>
  <si>
    <t>課　　長</t>
    <rPh sb="0" eb="1">
      <t>カ</t>
    </rPh>
    <rPh sb="3" eb="4">
      <t>チョウ</t>
    </rPh>
    <phoneticPr fontId="2"/>
  </si>
  <si>
    <t>課長補佐</t>
    <rPh sb="0" eb="2">
      <t>カチョウ</t>
    </rPh>
    <rPh sb="2" eb="4">
      <t>ホサ</t>
    </rPh>
    <phoneticPr fontId="2"/>
  </si>
  <si>
    <t>係　　長</t>
    <rPh sb="0" eb="1">
      <t>カカリ</t>
    </rPh>
    <rPh sb="3" eb="4">
      <t>チョウ</t>
    </rPh>
    <phoneticPr fontId="2"/>
  </si>
  <si>
    <t>課　　員</t>
    <rPh sb="0" eb="1">
      <t>カ</t>
    </rPh>
    <rPh sb="3" eb="4">
      <t>イン</t>
    </rPh>
    <phoneticPr fontId="2"/>
  </si>
  <si>
    <t>起 案 者</t>
    <rPh sb="0" eb="1">
      <t>オコシ</t>
    </rPh>
    <rPh sb="2" eb="3">
      <t>アン</t>
    </rPh>
    <rPh sb="4" eb="5">
      <t>シャ</t>
    </rPh>
    <phoneticPr fontId="2"/>
  </si>
  <si>
    <t>部長決裁</t>
  </si>
  <si>
    <t>現在の就任者</t>
    <phoneticPr fontId="2"/>
  </si>
  <si>
    <t>( 第２代 )</t>
    <rPh sb="2" eb="3">
      <t>ダイ</t>
    </rPh>
    <rPh sb="4" eb="5">
      <t>ダイ</t>
    </rPh>
    <phoneticPr fontId="2"/>
  </si>
  <si>
    <t>鑑は下方↓</t>
    <rPh sb="0" eb="1">
      <t>カガミ</t>
    </rPh>
    <rPh sb="2" eb="4">
      <t>カホウ</t>
    </rPh>
    <phoneticPr fontId="2"/>
  </si>
  <si>
    <t>財　部　　能　成</t>
    <rPh sb="0" eb="1">
      <t>ザイ</t>
    </rPh>
    <rPh sb="2" eb="3">
      <t>ブ</t>
    </rPh>
    <rPh sb="5" eb="6">
      <t>ノウ</t>
    </rPh>
    <rPh sb="7" eb="8">
      <t>シゲル</t>
    </rPh>
    <phoneticPr fontId="2"/>
  </si>
  <si>
    <t>川　本　　治　源</t>
    <rPh sb="0" eb="1">
      <t>カワ</t>
    </rPh>
    <rPh sb="2" eb="3">
      <t>モト</t>
    </rPh>
    <rPh sb="5" eb="6">
      <t>チ</t>
    </rPh>
    <rPh sb="7" eb="8">
      <t>ゲン</t>
    </rPh>
    <phoneticPr fontId="2"/>
  </si>
  <si>
    <t>園　田　　俊　盛</t>
    <rPh sb="0" eb="1">
      <t>エン</t>
    </rPh>
    <rPh sb="2" eb="3">
      <t>タ</t>
    </rPh>
    <rPh sb="5" eb="6">
      <t>トシ</t>
    </rPh>
    <rPh sb="7" eb="8">
      <t>モリ</t>
    </rPh>
    <phoneticPr fontId="2"/>
  </si>
  <si>
    <t>提出期限</t>
    <rPh sb="0" eb="2">
      <t>テイシュツ</t>
    </rPh>
    <rPh sb="2" eb="4">
      <t>キゲン</t>
    </rPh>
    <phoneticPr fontId="2"/>
  </si>
  <si>
    <t>必着</t>
    <rPh sb="0" eb="2">
      <t>ヒッチャク</t>
    </rPh>
    <phoneticPr fontId="2"/>
  </si>
  <si>
    <t>対　馬　市　公　用　紙</t>
    <rPh sb="0" eb="1">
      <t>タイ</t>
    </rPh>
    <rPh sb="2" eb="3">
      <t>ウマ</t>
    </rPh>
    <rPh sb="4" eb="5">
      <t>シ</t>
    </rPh>
    <rPh sb="6" eb="7">
      <t>コウ</t>
    </rPh>
    <rPh sb="8" eb="9">
      <t>ヨウ</t>
    </rPh>
    <rPh sb="10" eb="11">
      <t>カミ</t>
    </rPh>
    <phoneticPr fontId="2"/>
  </si>
  <si>
    <t>対馬市上対馬地域活性化センター地域支援課</t>
    <rPh sb="3" eb="6">
      <t>カミツシマ</t>
    </rPh>
    <rPh sb="6" eb="8">
      <t>チイキ</t>
    </rPh>
    <rPh sb="8" eb="11">
      <t>カッセイカ</t>
    </rPh>
    <rPh sb="15" eb="17">
      <t>チイキ</t>
    </rPh>
    <rPh sb="17" eb="19">
      <t>シエン</t>
    </rPh>
    <phoneticPr fontId="2"/>
  </si>
  <si>
    <t>対馬市上対馬町比田勝５７５番地１</t>
  </si>
  <si>
    <t>記</t>
    <rPh sb="0" eb="1">
      <t>キ</t>
    </rPh>
    <phoneticPr fontId="2"/>
  </si>
  <si>
    <t>１　業務名</t>
    <rPh sb="2" eb="5">
      <t>ギョウムメイ</t>
    </rPh>
    <phoneticPr fontId="2"/>
  </si>
  <si>
    <t>　(１)　選考方法</t>
    <rPh sb="5" eb="7">
      <t>センコウ</t>
    </rPh>
    <rPh sb="7" eb="9">
      <t>ホウホウ</t>
    </rPh>
    <phoneticPr fontId="2"/>
  </si>
  <si>
    <t>　(２)　応募締切</t>
    <rPh sb="5" eb="7">
      <t>オウボ</t>
    </rPh>
    <rPh sb="7" eb="9">
      <t>シメキリ</t>
    </rPh>
    <phoneticPr fontId="2"/>
  </si>
  <si>
    <t>　(３)　面接日時</t>
    <rPh sb="5" eb="7">
      <t>メンセツ</t>
    </rPh>
    <rPh sb="7" eb="9">
      <t>ニチジ</t>
    </rPh>
    <phoneticPr fontId="2"/>
  </si>
  <si>
    <t>午後１時３０分から</t>
    <rPh sb="0" eb="2">
      <t>ゴゴ</t>
    </rPh>
    <rPh sb="3" eb="4">
      <t>ジ</t>
    </rPh>
    <rPh sb="6" eb="7">
      <t>フン</t>
    </rPh>
    <phoneticPr fontId="2"/>
  </si>
  <si>
    <t>　(４)　面接場所</t>
    <rPh sb="5" eb="7">
      <t>メンセツ</t>
    </rPh>
    <rPh sb="7" eb="9">
      <t>バショ</t>
    </rPh>
    <phoneticPr fontId="2"/>
  </si>
  <si>
    <t>対馬市役所 上対馬地域活性化センター　３階会議室</t>
    <rPh sb="0" eb="5">
      <t>ツシマシヤクショ</t>
    </rPh>
    <rPh sb="6" eb="7">
      <t>カミ</t>
    </rPh>
    <rPh sb="7" eb="9">
      <t>ツシマ</t>
    </rPh>
    <rPh sb="9" eb="11">
      <t>チイキ</t>
    </rPh>
    <rPh sb="11" eb="14">
      <t>カッセイカ</t>
    </rPh>
    <rPh sb="20" eb="21">
      <t>カイ</t>
    </rPh>
    <rPh sb="21" eb="24">
      <t>カイギシツ</t>
    </rPh>
    <phoneticPr fontId="2"/>
  </si>
  <si>
    <t>２　業務場所</t>
    <rPh sb="2" eb="4">
      <t>ギョウム</t>
    </rPh>
    <rPh sb="4" eb="6">
      <t>バショ</t>
    </rPh>
    <phoneticPr fontId="2"/>
  </si>
  <si>
    <t>３　業務概要</t>
    <rPh sb="2" eb="4">
      <t>ギョウム</t>
    </rPh>
    <rPh sb="4" eb="6">
      <t>ガイヨウ</t>
    </rPh>
    <phoneticPr fontId="2"/>
  </si>
  <si>
    <t>　(５)　募集定員</t>
    <rPh sb="5" eb="7">
      <t>ボシュウ</t>
    </rPh>
    <rPh sb="7" eb="9">
      <t>テイイン</t>
    </rPh>
    <phoneticPr fontId="2"/>
  </si>
  <si>
    <t>　(６)　応募資格</t>
    <rPh sb="5" eb="7">
      <t>オウボ</t>
    </rPh>
    <rPh sb="7" eb="9">
      <t>シカク</t>
    </rPh>
    <phoneticPr fontId="2"/>
  </si>
  <si>
    <t>　(７)　応募添付書類</t>
    <rPh sb="5" eb="7">
      <t>オウボ</t>
    </rPh>
    <rPh sb="7" eb="9">
      <t>テンプ</t>
    </rPh>
    <rPh sb="9" eb="11">
      <t>ショルイ</t>
    </rPh>
    <phoneticPr fontId="2"/>
  </si>
  <si>
    <t>世帯回覧（上対馬町管内）</t>
    <rPh sb="0" eb="2">
      <t>セタイ</t>
    </rPh>
    <rPh sb="2" eb="4">
      <t>カイラン</t>
    </rPh>
    <rPh sb="5" eb="8">
      <t>カミツシマ</t>
    </rPh>
    <rPh sb="8" eb="9">
      <t>マチ</t>
    </rPh>
    <rPh sb="9" eb="11">
      <t>カンナイ</t>
    </rPh>
    <phoneticPr fontId="2"/>
  </si>
  <si>
    <t>(款)</t>
    <rPh sb="1" eb="2">
      <t>カン</t>
    </rPh>
    <phoneticPr fontId="2"/>
  </si>
  <si>
    <t>(項)</t>
    <rPh sb="1" eb="2">
      <t>コウ</t>
    </rPh>
    <phoneticPr fontId="2"/>
  </si>
  <si>
    <t>(目)</t>
    <rPh sb="1" eb="2">
      <t>モク</t>
    </rPh>
    <phoneticPr fontId="2"/>
  </si>
  <si>
    <t>(細目)</t>
    <rPh sb="1" eb="3">
      <t>サイモク</t>
    </rPh>
    <phoneticPr fontId="2"/>
  </si>
  <si>
    <t>(節)</t>
    <rPh sb="1" eb="2">
      <t>セツ</t>
    </rPh>
    <phoneticPr fontId="2"/>
  </si>
  <si>
    <t>(細節)</t>
    <rPh sb="1" eb="2">
      <t>サイ</t>
    </rPh>
    <rPh sb="2" eb="3">
      <t>セツ</t>
    </rPh>
    <phoneticPr fontId="2"/>
  </si>
  <si>
    <t>商工費</t>
    <rPh sb="0" eb="2">
      <t>ショウコウ</t>
    </rPh>
    <rPh sb="2" eb="3">
      <t>ヒ</t>
    </rPh>
    <phoneticPr fontId="2"/>
  </si>
  <si>
    <t>観光費</t>
    <rPh sb="0" eb="2">
      <t>カンコウ</t>
    </rPh>
    <rPh sb="2" eb="3">
      <t>ヒ</t>
    </rPh>
    <phoneticPr fontId="2"/>
  </si>
  <si>
    <t>施設管理費</t>
    <rPh sb="0" eb="2">
      <t>シセツ</t>
    </rPh>
    <rPh sb="2" eb="5">
      <t>カンリヒ</t>
    </rPh>
    <phoneticPr fontId="2"/>
  </si>
  <si>
    <t>予算額</t>
    <rPh sb="0" eb="3">
      <t>ヨサンガク</t>
    </rPh>
    <phoneticPr fontId="2"/>
  </si>
  <si>
    <t>【 40-70　上・地域/管財課 】</t>
    <rPh sb="8" eb="9">
      <t>カミ</t>
    </rPh>
    <rPh sb="10" eb="12">
      <t>チイキ</t>
    </rPh>
    <rPh sb="13" eb="15">
      <t>カンザイ</t>
    </rPh>
    <rPh sb="15" eb="16">
      <t>カ</t>
    </rPh>
    <phoneticPr fontId="2"/>
  </si>
  <si>
    <t>から</t>
    <phoneticPr fontId="2"/>
  </si>
  <si>
    <t>まで</t>
    <phoneticPr fontId="2"/>
  </si>
  <si>
    <t>５　応募資格</t>
    <rPh sb="2" eb="4">
      <t>オウボ</t>
    </rPh>
    <rPh sb="4" eb="6">
      <t>シカク</t>
    </rPh>
    <phoneticPr fontId="2"/>
  </si>
  <si>
    <t>（個人の場合）</t>
    <rPh sb="1" eb="3">
      <t>コジン</t>
    </rPh>
    <rPh sb="4" eb="6">
      <t>バアイ</t>
    </rPh>
    <phoneticPr fontId="2"/>
  </si>
  <si>
    <t>（団体・法人の場合）</t>
    <rPh sb="1" eb="3">
      <t>ダンタイ</t>
    </rPh>
    <rPh sb="4" eb="6">
      <t>ホウジン</t>
    </rPh>
    <rPh sb="7" eb="9">
      <t>バアイ</t>
    </rPh>
    <phoneticPr fontId="2"/>
  </si>
  <si>
    <t>（個人の場合）　</t>
    <rPh sb="1" eb="3">
      <t>コジン</t>
    </rPh>
    <rPh sb="4" eb="6">
      <t>バアイ</t>
    </rPh>
    <phoneticPr fontId="2"/>
  </si>
  <si>
    <t>（団体の場合）　</t>
    <rPh sb="1" eb="3">
      <t>ダンタイ</t>
    </rPh>
    <rPh sb="4" eb="6">
      <t>バアイ</t>
    </rPh>
    <phoneticPr fontId="2"/>
  </si>
  <si>
    <t>（法人の場合）</t>
    <rPh sb="1" eb="3">
      <t>ホウジン</t>
    </rPh>
    <rPh sb="4" eb="6">
      <t>バアイ</t>
    </rPh>
    <phoneticPr fontId="2"/>
  </si>
  <si>
    <t>６　委託期間</t>
    <rPh sb="2" eb="4">
      <t>イタク</t>
    </rPh>
    <rPh sb="4" eb="6">
      <t>キカン</t>
    </rPh>
    <phoneticPr fontId="2"/>
  </si>
  <si>
    <t>７　履行期間</t>
    <rPh sb="2" eb="4">
      <t>リコウ</t>
    </rPh>
    <rPh sb="4" eb="6">
      <t>キカン</t>
    </rPh>
    <phoneticPr fontId="2"/>
  </si>
  <si>
    <t>　(２)　面接日時</t>
    <rPh sb="5" eb="7">
      <t>メンセツ</t>
    </rPh>
    <rPh sb="7" eb="9">
      <t>ニチジ</t>
    </rPh>
    <phoneticPr fontId="2"/>
  </si>
  <si>
    <t>８　委託料</t>
    <rPh sb="2" eb="5">
      <t>イタクリョウ</t>
    </rPh>
    <phoneticPr fontId="2"/>
  </si>
  <si>
    <t>　(３)　面接会場</t>
    <rPh sb="5" eb="7">
      <t>メンセツ</t>
    </rPh>
    <rPh sb="7" eb="9">
      <t>カイジョウ</t>
    </rPh>
    <phoneticPr fontId="2"/>
  </si>
  <si>
    <t>10　応募方法</t>
    <rPh sb="3" eb="5">
      <t>オウボ</t>
    </rPh>
    <rPh sb="5" eb="7">
      <t>ホウホウ</t>
    </rPh>
    <phoneticPr fontId="2"/>
  </si>
  <si>
    <t>　(１)　提出書類</t>
    <rPh sb="5" eb="7">
      <t>テイシュツ</t>
    </rPh>
    <rPh sb="7" eb="9">
      <t>ショルイ</t>
    </rPh>
    <phoneticPr fontId="2"/>
  </si>
  <si>
    <t>　(２)　応募締切日時</t>
    <rPh sb="5" eb="7">
      <t>オウボ</t>
    </rPh>
    <rPh sb="7" eb="9">
      <t>シメキリ</t>
    </rPh>
    <rPh sb="9" eb="11">
      <t>ニチジ</t>
    </rPh>
    <phoneticPr fontId="2"/>
  </si>
  <si>
    <t>　(３)　提出先</t>
    <rPh sb="5" eb="7">
      <t>テイシュツ</t>
    </rPh>
    <rPh sb="7" eb="8">
      <t>サキ</t>
    </rPh>
    <phoneticPr fontId="2"/>
  </si>
  <si>
    <t>　（上対馬町に限定したのは通勤手当がないため。また、同町失業者等の雇用を図るため。）</t>
    <rPh sb="2" eb="5">
      <t>カミツシマ</t>
    </rPh>
    <rPh sb="5" eb="6">
      <t>マチ</t>
    </rPh>
    <rPh sb="7" eb="9">
      <t>ゲンテイ</t>
    </rPh>
    <rPh sb="26" eb="28">
      <t>ドウチョウ</t>
    </rPh>
    <rPh sb="28" eb="31">
      <t>シツギョウシャ</t>
    </rPh>
    <rPh sb="31" eb="32">
      <t>トウ</t>
    </rPh>
    <rPh sb="33" eb="35">
      <t>コヨウ</t>
    </rPh>
    <rPh sb="36" eb="37">
      <t>ハカ</t>
    </rPh>
    <phoneticPr fontId="2"/>
  </si>
  <si>
    <t>10　告示番号</t>
    <rPh sb="3" eb="5">
      <t>コクジ</t>
    </rPh>
    <rPh sb="5" eb="7">
      <t>バンゴウ</t>
    </rPh>
    <phoneticPr fontId="2"/>
  </si>
  <si>
    <t>３　業務内容</t>
    <rPh sb="2" eb="4">
      <t>ギョウム</t>
    </rPh>
    <rPh sb="4" eb="6">
      <t>ナイヨウ</t>
    </rPh>
    <phoneticPr fontId="2"/>
  </si>
  <si>
    <t>４　募集定員</t>
    <rPh sb="2" eb="4">
      <t>ボシュウ</t>
    </rPh>
    <rPh sb="4" eb="6">
      <t>テイイン</t>
    </rPh>
    <phoneticPr fontId="2"/>
  </si>
  <si>
    <t>(２)</t>
  </si>
  <si>
    <t>(３)</t>
  </si>
  <si>
    <t>９　受託者の選考</t>
    <rPh sb="2" eb="5">
      <t>ジュタクシャ</t>
    </rPh>
    <rPh sb="6" eb="8">
      <t>センコウ</t>
    </rPh>
    <phoneticPr fontId="2"/>
  </si>
  <si>
    <t>（ 集合待機場所は、３階待合スペースとします。）</t>
    <rPh sb="2" eb="4">
      <t>シュウゴウ</t>
    </rPh>
    <rPh sb="4" eb="6">
      <t>タイキ</t>
    </rPh>
    <rPh sb="6" eb="8">
      <t>バショ</t>
    </rPh>
    <rPh sb="11" eb="12">
      <t>カイ</t>
    </rPh>
    <rPh sb="12" eb="14">
      <t>マチアイ</t>
    </rPh>
    <phoneticPr fontId="2"/>
  </si>
  <si>
    <t>(１)</t>
    <phoneticPr fontId="2"/>
  </si>
  <si>
    <t>西泊海水浴場等清掃業務の委託に係る受託者の募集について</t>
    <phoneticPr fontId="2"/>
  </si>
  <si>
    <t>（※ 提出書類は返還しません。提出書類は本選考のみに使用し、承諾なく他の目的には転用いたしません。）</t>
    <rPh sb="3" eb="5">
      <t>テイシュツ</t>
    </rPh>
    <rPh sb="5" eb="7">
      <t>ショルイ</t>
    </rPh>
    <rPh sb="8" eb="10">
      <t>ヘンカン</t>
    </rPh>
    <phoneticPr fontId="2"/>
  </si>
  <si>
    <t>　　　（問合せ先）</t>
    <phoneticPr fontId="2"/>
  </si>
  <si>
    <t>履歴書（自筆、写真貼付したもの）　　１通</t>
    <phoneticPr fontId="2"/>
  </si>
  <si>
    <t>応募資格（個人の場合）の要件を満たす者を有する団体・法人</t>
    <rPh sb="26" eb="28">
      <t>ホウジン</t>
    </rPh>
    <phoneticPr fontId="2"/>
  </si>
  <si>
    <t>登記簿抄本、法人概要書（構成員やこれまでの実績等が載った書面）、従事させる者の一覧表　　各１通</t>
    <rPh sb="12" eb="14">
      <t>コウセイ</t>
    </rPh>
    <rPh sb="14" eb="15">
      <t>イン</t>
    </rPh>
    <phoneticPr fontId="2"/>
  </si>
  <si>
    <t>団体の規約、団体概要書（代表者や構成員、これまでの実績等が載った書面）、従事させる者の一覧表　　各１通</t>
    <rPh sb="16" eb="19">
      <t>コウセイイン</t>
    </rPh>
    <rPh sb="36" eb="38">
      <t>ジュウジ</t>
    </rPh>
    <rPh sb="41" eb="42">
      <t>モノ</t>
    </rPh>
    <rPh sb="43" eb="45">
      <t>イチラン</t>
    </rPh>
    <rPh sb="45" eb="46">
      <t>ヒョウ</t>
    </rPh>
    <phoneticPr fontId="2"/>
  </si>
  <si>
    <t>平成 ２３ 年 　　 月 　　 日</t>
    <phoneticPr fontId="2"/>
  </si>
  <si>
    <t>午後５時まで（必着）</t>
    <rPh sb="0" eb="2">
      <t>ゴゴ</t>
    </rPh>
    <rPh sb="3" eb="4">
      <t>ジ</t>
    </rPh>
    <phoneticPr fontId="2"/>
  </si>
  <si>
    <t>業務従事予定者一覧表</t>
    <rPh sb="0" eb="2">
      <t>ギョウム</t>
    </rPh>
    <rPh sb="2" eb="4">
      <t>ジュウジ</t>
    </rPh>
    <rPh sb="4" eb="6">
      <t>ヨテイ</t>
    </rPh>
    <rPh sb="6" eb="7">
      <t>シャ</t>
    </rPh>
    <rPh sb="7" eb="9">
      <t>イチラン</t>
    </rPh>
    <rPh sb="9" eb="10">
      <t>ヒョウ</t>
    </rPh>
    <phoneticPr fontId="2"/>
  </si>
  <si>
    <t>識別
番号</t>
    <rPh sb="0" eb="2">
      <t>シキベツ</t>
    </rPh>
    <rPh sb="3" eb="5">
      <t>バンゴウ</t>
    </rPh>
    <phoneticPr fontId="2"/>
  </si>
  <si>
    <t>年齢</t>
    <rPh sb="0" eb="2">
      <t>ネンレイ</t>
    </rPh>
    <phoneticPr fontId="2"/>
  </si>
  <si>
    <t>有　　・　　無</t>
    <rPh sb="0" eb="1">
      <t>ユウ</t>
    </rPh>
    <rPh sb="6" eb="7">
      <t>ム</t>
    </rPh>
    <phoneticPr fontId="2"/>
  </si>
  <si>
    <t xml:space="preserve">
歳</t>
    <rPh sb="1" eb="2">
      <t>サイ</t>
    </rPh>
    <phoneticPr fontId="2"/>
  </si>
  <si>
    <t>可　　・　　否</t>
    <rPh sb="0" eb="1">
      <t>カ</t>
    </rPh>
    <rPh sb="6" eb="7">
      <t>ヒ</t>
    </rPh>
    <phoneticPr fontId="2"/>
  </si>
  <si>
    <r>
      <t>ふりがな</t>
    </r>
    <r>
      <rPr>
        <sz val="9"/>
        <rFont val="ＭＳ Ｐゴシック"/>
        <family val="3"/>
        <charset val="128"/>
      </rPr>
      <t xml:space="preserve">
氏　名</t>
    </r>
    <rPh sb="5" eb="6">
      <t>シ</t>
    </rPh>
    <rPh sb="7" eb="8">
      <t>メイ</t>
    </rPh>
    <phoneticPr fontId="2"/>
  </si>
  <si>
    <t>　団体・法人の名称　</t>
    <rPh sb="1" eb="3">
      <t>ダンタイ</t>
    </rPh>
    <rPh sb="4" eb="6">
      <t>ホウジン</t>
    </rPh>
    <rPh sb="7" eb="9">
      <t>メイショウ</t>
    </rPh>
    <phoneticPr fontId="2"/>
  </si>
  <si>
    <r>
      <t xml:space="preserve">刈払機やチェンソー等機械の操作の可否
</t>
    </r>
    <r>
      <rPr>
        <sz val="8"/>
        <rFont val="ＭＳ Ｐゴシック"/>
        <family val="3"/>
        <charset val="128"/>
      </rPr>
      <t>（操作可なら可、操作不可なら否に○を付す）</t>
    </r>
    <rPh sb="16" eb="18">
      <t>カヒ</t>
    </rPh>
    <rPh sb="20" eb="22">
      <t>ソウサ</t>
    </rPh>
    <rPh sb="22" eb="23">
      <t>カ</t>
    </rPh>
    <rPh sb="25" eb="26">
      <t>カ</t>
    </rPh>
    <rPh sb="27" eb="29">
      <t>ソウサ</t>
    </rPh>
    <rPh sb="29" eb="31">
      <t>フカ</t>
    </rPh>
    <rPh sb="33" eb="34">
      <t>ヒ</t>
    </rPh>
    <rPh sb="37" eb="38">
      <t>フ</t>
    </rPh>
    <phoneticPr fontId="2"/>
  </si>
  <si>
    <r>
      <t xml:space="preserve">自動車運転免許証保有の有無
</t>
    </r>
    <r>
      <rPr>
        <sz val="8"/>
        <rFont val="ＭＳ Ｐゴシック"/>
        <family val="3"/>
        <charset val="128"/>
      </rPr>
      <t>（どちらかに○を付す）</t>
    </r>
    <rPh sb="0" eb="3">
      <t>ジドウシャ</t>
    </rPh>
    <rPh sb="3" eb="5">
      <t>ウンテン</t>
    </rPh>
    <rPh sb="5" eb="8">
      <t>メンキョショウ</t>
    </rPh>
    <rPh sb="8" eb="10">
      <t>ホユウ</t>
    </rPh>
    <rPh sb="11" eb="13">
      <t>ウム</t>
    </rPh>
    <rPh sb="22" eb="23">
      <t>フ</t>
    </rPh>
    <phoneticPr fontId="2"/>
  </si>
  <si>
    <t>連絡先電話番号</t>
    <rPh sb="0" eb="3">
      <t>レンラクサキ</t>
    </rPh>
    <rPh sb="3" eb="5">
      <t>デンワ</t>
    </rPh>
    <rPh sb="5" eb="7">
      <t>バンゴウ</t>
    </rPh>
    <phoneticPr fontId="2"/>
  </si>
  <si>
    <r>
      <t xml:space="preserve">摘　要
</t>
    </r>
    <r>
      <rPr>
        <sz val="8"/>
        <rFont val="ＭＳ Ｐゴシック"/>
        <family val="3"/>
        <charset val="128"/>
      </rPr>
      <t>　（ 取得している資格・免許があればその名称を記入 ）</t>
    </r>
    <rPh sb="0" eb="1">
      <t>テキ</t>
    </rPh>
    <rPh sb="2" eb="3">
      <t>ヨウ</t>
    </rPh>
    <rPh sb="7" eb="9">
      <t>シュトク</t>
    </rPh>
    <rPh sb="13" eb="15">
      <t>シカク</t>
    </rPh>
    <rPh sb="16" eb="18">
      <t>メンキョ</t>
    </rPh>
    <rPh sb="27" eb="29">
      <t>キニュウ</t>
    </rPh>
    <phoneticPr fontId="2"/>
  </si>
  <si>
    <t>対馬市公告第　　　号</t>
    <rPh sb="0" eb="3">
      <t>ツシマシ</t>
    </rPh>
    <rPh sb="3" eb="5">
      <t>コウコク</t>
    </rPh>
    <rPh sb="5" eb="6">
      <t>ダイ</t>
    </rPh>
    <rPh sb="9" eb="10">
      <t>ゴウ</t>
    </rPh>
    <phoneticPr fontId="2"/>
  </si>
  <si>
    <t>２３対上地第２１号</t>
  </si>
  <si>
    <t>　※ 当該業務に従事させる者を記載してください。（複数人可）</t>
    <rPh sb="3" eb="5">
      <t>トウガイ</t>
    </rPh>
    <rPh sb="5" eb="7">
      <t>ギョウム</t>
    </rPh>
    <rPh sb="8" eb="10">
      <t>ジュウジ</t>
    </rPh>
    <rPh sb="13" eb="14">
      <t>モノ</t>
    </rPh>
    <rPh sb="15" eb="17">
      <t>キサイ</t>
    </rPh>
    <rPh sb="25" eb="26">
      <t>フク</t>
    </rPh>
    <rPh sb="26" eb="28">
      <t>スウニン</t>
    </rPh>
    <rPh sb="28" eb="29">
      <t>カ</t>
    </rPh>
    <phoneticPr fontId="2"/>
  </si>
  <si>
    <t>（団体・法人用）</t>
    <rPh sb="1" eb="3">
      <t>ダンタイ</t>
    </rPh>
    <rPh sb="4" eb="6">
      <t>ホウジン</t>
    </rPh>
    <rPh sb="6" eb="7">
      <t>ヨウ</t>
    </rPh>
    <phoneticPr fontId="2"/>
  </si>
  <si>
    <t>計</t>
    <rPh sb="0" eb="1">
      <t>ケイ</t>
    </rPh>
    <phoneticPr fontId="2"/>
  </si>
  <si>
    <t>**</t>
    <phoneticPr fontId="2"/>
  </si>
  <si>
    <t>現在の就任者</t>
    <phoneticPr fontId="2"/>
  </si>
  <si>
    <t>3.</t>
    <phoneticPr fontId="2"/>
  </si>
  <si>
    <t>受付日</t>
    <rPh sb="0" eb="2">
      <t>ウケツケ</t>
    </rPh>
    <phoneticPr fontId="2"/>
  </si>
  <si>
    <t>年　　　月　　　日</t>
    <rPh sb="0" eb="1">
      <t>トシ</t>
    </rPh>
    <rPh sb="4" eb="5">
      <t>ガツ</t>
    </rPh>
    <rPh sb="8" eb="9">
      <t>ニチ</t>
    </rPh>
    <phoneticPr fontId="2"/>
  </si>
  <si>
    <t>性別</t>
    <rPh sb="0" eb="2">
      <t>セイベツ</t>
    </rPh>
    <phoneticPr fontId="2"/>
  </si>
  <si>
    <t>生年月日
（又は設立年月日）</t>
    <rPh sb="0" eb="2">
      <t>セイネン</t>
    </rPh>
    <rPh sb="2" eb="4">
      <t>ガッピ</t>
    </rPh>
    <rPh sb="6" eb="7">
      <t>マタ</t>
    </rPh>
    <rPh sb="8" eb="10">
      <t>セツリツ</t>
    </rPh>
    <rPh sb="10" eb="13">
      <t>ネンガッピ</t>
    </rPh>
    <phoneticPr fontId="2"/>
  </si>
  <si>
    <t>住所（又は所在地）</t>
    <rPh sb="0" eb="2">
      <t>ジュウショ</t>
    </rPh>
    <rPh sb="3" eb="4">
      <t>マタ</t>
    </rPh>
    <rPh sb="5" eb="8">
      <t>ショザイチ</t>
    </rPh>
    <phoneticPr fontId="2"/>
  </si>
  <si>
    <t>個人・団体
法人の別</t>
    <rPh sb="0" eb="2">
      <t>コジン</t>
    </rPh>
    <rPh sb="3" eb="5">
      <t>ダンタイ</t>
    </rPh>
    <rPh sb="6" eb="8">
      <t>ホウジン</t>
    </rPh>
    <rPh sb="9" eb="10">
      <t>ベツ</t>
    </rPh>
    <phoneticPr fontId="2"/>
  </si>
  <si>
    <t>業務名</t>
    <rPh sb="0" eb="3">
      <t>ギョウムメイ</t>
    </rPh>
    <phoneticPr fontId="2"/>
  </si>
  <si>
    <t>面接日時</t>
    <rPh sb="0" eb="2">
      <t>メンセツ</t>
    </rPh>
    <rPh sb="2" eb="4">
      <t>ニチジ</t>
    </rPh>
    <phoneticPr fontId="2"/>
  </si>
  <si>
    <t>摘要</t>
    <rPh sb="0" eb="2">
      <t>テキヨウ</t>
    </rPh>
    <phoneticPr fontId="2"/>
  </si>
  <si>
    <t>所管課</t>
    <rPh sb="0" eb="2">
      <t>ショカン</t>
    </rPh>
    <rPh sb="2" eb="3">
      <t>カ</t>
    </rPh>
    <phoneticPr fontId="2"/>
  </si>
  <si>
    <t>郵送・持参
の別</t>
    <rPh sb="0" eb="2">
      <t>ユウソウ</t>
    </rPh>
    <rPh sb="3" eb="5">
      <t>ジサン</t>
    </rPh>
    <rPh sb="7" eb="8">
      <t>ベツ</t>
    </rPh>
    <phoneticPr fontId="2"/>
  </si>
  <si>
    <t>面接場所</t>
    <rPh sb="0" eb="2">
      <t>メンセツ</t>
    </rPh>
    <rPh sb="2" eb="4">
      <t>バショ</t>
    </rPh>
    <phoneticPr fontId="2"/>
  </si>
  <si>
    <t>対馬市上対馬地域活性化センター</t>
    <rPh sb="3" eb="6">
      <t>カミツシマ</t>
    </rPh>
    <rPh sb="6" eb="8">
      <t>チイキ</t>
    </rPh>
    <rPh sb="8" eb="11">
      <t>カッセイカ</t>
    </rPh>
    <phoneticPr fontId="2"/>
  </si>
  <si>
    <t>部長　　　川　本　　治　源　　</t>
    <phoneticPr fontId="2"/>
  </si>
  <si>
    <t>3.</t>
    <phoneticPr fontId="2"/>
  </si>
  <si>
    <t>ＴＥＬ　　０９２０-８６-３１１１</t>
    <phoneticPr fontId="2"/>
  </si>
  <si>
    <t>ＦＡＸ　　０９２０-８６-４５２９</t>
    <phoneticPr fontId="2"/>
  </si>
  <si>
    <t>担当　　　山田</t>
    <rPh sb="0" eb="2">
      <t>タントウ</t>
    </rPh>
    <rPh sb="5" eb="7">
      <t>ヤマダ</t>
    </rPh>
    <phoneticPr fontId="2"/>
  </si>
  <si>
    <t>平成２３年度　西泊海水浴場等清掃管理業務受託者決定に係る受験者の面接
について（伺い）</t>
    <rPh sb="23" eb="25">
      <t>ケッテイ</t>
    </rPh>
    <rPh sb="26" eb="27">
      <t>カカ</t>
    </rPh>
    <rPh sb="28" eb="31">
      <t>ジュケンシャ</t>
    </rPh>
    <rPh sb="32" eb="34">
      <t>メンセツ</t>
    </rPh>
    <rPh sb="40" eb="41">
      <t>ウカガ</t>
    </rPh>
    <phoneticPr fontId="2"/>
  </si>
  <si>
    <t>別紙「面接のながれ」のとおり</t>
    <rPh sb="0" eb="2">
      <t>ベッシ</t>
    </rPh>
    <rPh sb="3" eb="5">
      <t>メンセツ</t>
    </rPh>
    <phoneticPr fontId="2"/>
  </si>
  <si>
    <t>５　面接担当官</t>
    <rPh sb="2" eb="4">
      <t>メンセツ</t>
    </rPh>
    <rPh sb="4" eb="7">
      <t>タントウカン</t>
    </rPh>
    <phoneticPr fontId="2"/>
  </si>
  <si>
    <t>第１面接官</t>
    <rPh sb="0" eb="1">
      <t>ダイ</t>
    </rPh>
    <rPh sb="2" eb="5">
      <t>メンセツカン</t>
    </rPh>
    <phoneticPr fontId="2"/>
  </si>
  <si>
    <t>課長</t>
    <rPh sb="0" eb="2">
      <t>カチョウ</t>
    </rPh>
    <phoneticPr fontId="2"/>
  </si>
  <si>
    <t>小島和美</t>
    <rPh sb="0" eb="2">
      <t>コジマ</t>
    </rPh>
    <rPh sb="2" eb="4">
      <t>カズミ</t>
    </rPh>
    <phoneticPr fontId="2"/>
  </si>
  <si>
    <t>主事</t>
    <rPh sb="0" eb="2">
      <t>シュジ</t>
    </rPh>
    <phoneticPr fontId="2"/>
  </si>
  <si>
    <t>山田英司</t>
    <rPh sb="0" eb="2">
      <t>ヤマダ</t>
    </rPh>
    <rPh sb="2" eb="4">
      <t>エイジ</t>
    </rPh>
    <phoneticPr fontId="2"/>
  </si>
  <si>
    <t>第２面接官</t>
    <rPh sb="0" eb="1">
      <t>ダイ</t>
    </rPh>
    <rPh sb="2" eb="5">
      <t>メンセツカン</t>
    </rPh>
    <phoneticPr fontId="2"/>
  </si>
  <si>
    <t>第３面接官</t>
    <rPh sb="0" eb="1">
      <t>ダイ</t>
    </rPh>
    <rPh sb="2" eb="5">
      <t>メンセツカン</t>
    </rPh>
    <phoneticPr fontId="2"/>
  </si>
  <si>
    <t>園田　俊盛</t>
    <rPh sb="0" eb="2">
      <t>ソノダ</t>
    </rPh>
    <rPh sb="3" eb="4">
      <t>トシ</t>
    </rPh>
    <rPh sb="4" eb="5">
      <t>モリ</t>
    </rPh>
    <phoneticPr fontId="2"/>
  </si>
  <si>
    <t>小島　和美</t>
    <rPh sb="0" eb="2">
      <t>コジマ</t>
    </rPh>
    <rPh sb="3" eb="5">
      <t>カズミ</t>
    </rPh>
    <phoneticPr fontId="2"/>
  </si>
  <si>
    <t>山田　英司</t>
    <rPh sb="0" eb="2">
      <t>ヤマダ</t>
    </rPh>
    <rPh sb="3" eb="5">
      <t>エイジ</t>
    </rPh>
    <phoneticPr fontId="2"/>
  </si>
  <si>
    <t>面接の流れ</t>
    <rPh sb="0" eb="2">
      <t>メンセツ</t>
    </rPh>
    <rPh sb="3" eb="4">
      <t>ナガレ</t>
    </rPh>
    <phoneticPr fontId="2"/>
  </si>
  <si>
    <t>時間帯</t>
    <rPh sb="0" eb="3">
      <t>ジカンタイ</t>
    </rPh>
    <phoneticPr fontId="2"/>
  </si>
  <si>
    <t>受付開始</t>
    <rPh sb="0" eb="2">
      <t>ウケツケ</t>
    </rPh>
    <rPh sb="2" eb="4">
      <t>カイシ</t>
    </rPh>
    <phoneticPr fontId="2"/>
  </si>
  <si>
    <t>13:00～13:20</t>
    <phoneticPr fontId="2"/>
  </si>
  <si>
    <t>面接前の説明</t>
    <rPh sb="0" eb="2">
      <t>メンセツ</t>
    </rPh>
    <rPh sb="2" eb="3">
      <t>マエ</t>
    </rPh>
    <rPh sb="4" eb="6">
      <t>セツメイ</t>
    </rPh>
    <phoneticPr fontId="2"/>
  </si>
  <si>
    <t>内容</t>
    <rPh sb="0" eb="2">
      <t>ナイヨウ</t>
    </rPh>
    <phoneticPr fontId="2"/>
  </si>
  <si>
    <t>担務者</t>
    <rPh sb="0" eb="1">
      <t>タン</t>
    </rPh>
    <rPh sb="1" eb="2">
      <t>ム</t>
    </rPh>
    <rPh sb="2" eb="3">
      <t>シャ</t>
    </rPh>
    <phoneticPr fontId="2"/>
  </si>
  <si>
    <t>・１人あたりの面接時間は約１０分</t>
    <rPh sb="2" eb="3">
      <t>ニン</t>
    </rPh>
    <rPh sb="7" eb="9">
      <t>メンセツ</t>
    </rPh>
    <rPh sb="9" eb="11">
      <t>ジカン</t>
    </rPh>
    <rPh sb="12" eb="13">
      <t>ヤク</t>
    </rPh>
    <rPh sb="15" eb="16">
      <t>フン</t>
    </rPh>
    <phoneticPr fontId="2"/>
  </si>
  <si>
    <t>(１) 業務内容の説明</t>
    <rPh sb="4" eb="6">
      <t>ギョウム</t>
    </rPh>
    <rPh sb="6" eb="8">
      <t>ナイヨウ</t>
    </rPh>
    <rPh sb="9" eb="11">
      <t>セツメイ</t>
    </rPh>
    <phoneticPr fontId="2"/>
  </si>
  <si>
    <t>・受験票の若い番号から順に行う。</t>
    <rPh sb="1" eb="4">
      <t>ジュケンヒョウ</t>
    </rPh>
    <rPh sb="5" eb="6">
      <t>ワカ</t>
    </rPh>
    <rPh sb="7" eb="9">
      <t>バンゴウ</t>
    </rPh>
    <rPh sb="11" eb="12">
      <t>ジュン</t>
    </rPh>
    <rPh sb="13" eb="14">
      <t>オコナ</t>
    </rPh>
    <phoneticPr fontId="2"/>
  </si>
  <si>
    <t>・面接が終了したら、帰っていただく。</t>
    <rPh sb="1" eb="3">
      <t>メンセツ</t>
    </rPh>
    <rPh sb="4" eb="6">
      <t>シュウリョウ</t>
    </rPh>
    <rPh sb="10" eb="11">
      <t>カエ</t>
    </rPh>
    <phoneticPr fontId="2"/>
  </si>
  <si>
    <t>・業務場所</t>
    <rPh sb="1" eb="3">
      <t>ギョウム</t>
    </rPh>
    <rPh sb="3" eb="5">
      <t>バショ</t>
    </rPh>
    <phoneticPr fontId="2"/>
  </si>
  <si>
    <t>・業務内容</t>
    <rPh sb="1" eb="3">
      <t>ギョウム</t>
    </rPh>
    <rPh sb="3" eb="5">
      <t>ナイヨウ</t>
    </rPh>
    <phoneticPr fontId="2"/>
  </si>
  <si>
    <t>・勤務日数、時間帯</t>
    <rPh sb="1" eb="3">
      <t>キンム</t>
    </rPh>
    <rPh sb="3" eb="4">
      <t>ニチ</t>
    </rPh>
    <rPh sb="4" eb="5">
      <t>スウ</t>
    </rPh>
    <rPh sb="6" eb="9">
      <t>ジカンタイ</t>
    </rPh>
    <phoneticPr fontId="2"/>
  </si>
  <si>
    <t>・福利厚生に関すること（通勤手当、社会保険はなし）</t>
    <rPh sb="1" eb="3">
      <t>フクリ</t>
    </rPh>
    <rPh sb="3" eb="5">
      <t>コウセイ</t>
    </rPh>
    <rPh sb="6" eb="7">
      <t>カン</t>
    </rPh>
    <rPh sb="12" eb="14">
      <t>ツウキン</t>
    </rPh>
    <rPh sb="14" eb="16">
      <t>テアテ</t>
    </rPh>
    <rPh sb="17" eb="19">
      <t>シャカイ</t>
    </rPh>
    <rPh sb="19" eb="21">
      <t>ホケン</t>
    </rPh>
    <phoneticPr fontId="2"/>
  </si>
  <si>
    <t>(２) 面接日程の説明</t>
    <rPh sb="4" eb="6">
      <t>メンセツ</t>
    </rPh>
    <rPh sb="6" eb="8">
      <t>ニッテイ</t>
    </rPh>
    <rPh sb="9" eb="11">
      <t>セツメイ</t>
    </rPh>
    <phoneticPr fontId="2"/>
  </si>
  <si>
    <t>・荷物は、持ち込んでも、控室に置いておいても可。</t>
    <rPh sb="1" eb="3">
      <t>ニモツ</t>
    </rPh>
    <rPh sb="5" eb="6">
      <t>モ</t>
    </rPh>
    <rPh sb="7" eb="8">
      <t>コ</t>
    </rPh>
    <rPh sb="12" eb="14">
      <t>ヒカエシツ</t>
    </rPh>
    <rPh sb="15" eb="16">
      <t>オ</t>
    </rPh>
    <rPh sb="22" eb="23">
      <t>カ</t>
    </rPh>
    <phoneticPr fontId="2"/>
  </si>
  <si>
    <t>３階フロア西側（トイレの方）を待機場所とする。</t>
    <rPh sb="1" eb="2">
      <t>カイ</t>
    </rPh>
    <rPh sb="5" eb="7">
      <t>ニシガワ</t>
    </rPh>
    <rPh sb="12" eb="13">
      <t>ホウ</t>
    </rPh>
    <rPh sb="15" eb="17">
      <t>タイキ</t>
    </rPh>
    <rPh sb="17" eb="19">
      <t>バショ</t>
    </rPh>
    <phoneticPr fontId="2"/>
  </si>
  <si>
    <t>面接開始</t>
    <rPh sb="0" eb="2">
      <t>メンセツ</t>
    </rPh>
    <rPh sb="2" eb="4">
      <t>カイシ</t>
    </rPh>
    <phoneticPr fontId="2"/>
  </si>
  <si>
    <t>山田</t>
    <rPh sb="0" eb="2">
      <t>ヤマダ</t>
    </rPh>
    <phoneticPr fontId="2"/>
  </si>
  <si>
    <t>面接官</t>
    <rPh sb="0" eb="3">
      <t>メンセツカン</t>
    </rPh>
    <phoneticPr fontId="2"/>
  </si>
  <si>
    <t>面接会場</t>
    <rPh sb="0" eb="2">
      <t>メンセツ</t>
    </rPh>
    <rPh sb="2" eb="4">
      <t>カイジョウ</t>
    </rPh>
    <phoneticPr fontId="2"/>
  </si>
  <si>
    <t>長机</t>
    <rPh sb="0" eb="1">
      <t>ナガ</t>
    </rPh>
    <rPh sb="1" eb="2">
      <t>ツクエ</t>
    </rPh>
    <phoneticPr fontId="2"/>
  </si>
  <si>
    <t>１台</t>
    <rPh sb="1" eb="2">
      <t>ダイ</t>
    </rPh>
    <phoneticPr fontId="2"/>
  </si>
  <si>
    <t>イス</t>
    <phoneticPr fontId="2"/>
  </si>
  <si>
    <t>４脚</t>
    <rPh sb="1" eb="2">
      <t>キャク</t>
    </rPh>
    <phoneticPr fontId="2"/>
  </si>
  <si>
    <t>窓側</t>
    <rPh sb="0" eb="1">
      <t>マド</t>
    </rPh>
    <rPh sb="1" eb="2">
      <t>ガワ</t>
    </rPh>
    <phoneticPr fontId="2"/>
  </si>
  <si>
    <t>廊下側</t>
    <rPh sb="0" eb="2">
      <t>ロウカ</t>
    </rPh>
    <rPh sb="2" eb="3">
      <t>ガワ</t>
    </rPh>
    <phoneticPr fontId="2"/>
  </si>
  <si>
    <t>○ 質問は、職級の高い者が行う。</t>
    <rPh sb="2" eb="4">
      <t>シツモン</t>
    </rPh>
    <rPh sb="6" eb="7">
      <t>ショク</t>
    </rPh>
    <rPh sb="7" eb="8">
      <t>キュウ</t>
    </rPh>
    <rPh sb="9" eb="10">
      <t>タカ</t>
    </rPh>
    <rPh sb="11" eb="12">
      <t>モノ</t>
    </rPh>
    <rPh sb="13" eb="14">
      <t>オコナ</t>
    </rPh>
    <phoneticPr fontId="2"/>
  </si>
  <si>
    <t>○ 質問内容(案)は、別紙のとおり。</t>
    <rPh sb="2" eb="4">
      <t>シツモン</t>
    </rPh>
    <rPh sb="4" eb="6">
      <t>ナイヨウ</t>
    </rPh>
    <rPh sb="7" eb="8">
      <t>アン</t>
    </rPh>
    <rPh sb="11" eb="13">
      <t>ベッシ</t>
    </rPh>
    <phoneticPr fontId="2"/>
  </si>
  <si>
    <t>○ 受験者への合図は、山田が行う。</t>
    <rPh sb="2" eb="5">
      <t>ジュケンシャ</t>
    </rPh>
    <rPh sb="7" eb="9">
      <t>アイズ</t>
    </rPh>
    <rPh sb="11" eb="13">
      <t>ヤマダ</t>
    </rPh>
    <rPh sb="14" eb="15">
      <t>オコナ</t>
    </rPh>
    <phoneticPr fontId="2"/>
  </si>
  <si>
    <t>面接当日の人員配置</t>
    <rPh sb="0" eb="2">
      <t>メンセツ</t>
    </rPh>
    <rPh sb="2" eb="4">
      <t>トウジツ</t>
    </rPh>
    <rPh sb="5" eb="7">
      <t>ジンイン</t>
    </rPh>
    <rPh sb="7" eb="9">
      <t>ハイチ</t>
    </rPh>
    <phoneticPr fontId="2"/>
  </si>
  <si>
    <t>１名</t>
    <rPh sb="1" eb="2">
      <t>メイ</t>
    </rPh>
    <phoneticPr fontId="2"/>
  </si>
  <si>
    <t>（地域支援課）</t>
    <rPh sb="1" eb="3">
      <t>チイキ</t>
    </rPh>
    <rPh sb="3" eb="5">
      <t>シエン</t>
    </rPh>
    <rPh sb="5" eb="6">
      <t>カ</t>
    </rPh>
    <phoneticPr fontId="2"/>
  </si>
  <si>
    <t>○ 面接後に、各面接官は、別紙評定</t>
    <rPh sb="2" eb="4">
      <t>メンセツ</t>
    </rPh>
    <rPh sb="4" eb="5">
      <t>ゴ</t>
    </rPh>
    <rPh sb="7" eb="8">
      <t>カク</t>
    </rPh>
    <rPh sb="8" eb="11">
      <t>メンセツカン</t>
    </rPh>
    <rPh sb="13" eb="15">
      <t>ベッシ</t>
    </rPh>
    <rPh sb="15" eb="17">
      <t>ヒョウジョウ</t>
    </rPh>
    <phoneticPr fontId="2"/>
  </si>
  <si>
    <t>　 票により採点する。</t>
    <phoneticPr fontId="2"/>
  </si>
  <si>
    <t>【面接官】</t>
    <rPh sb="1" eb="4">
      <t>メンセツカン</t>
    </rPh>
    <phoneticPr fontId="2"/>
  </si>
  <si>
    <t>【呼出員】</t>
    <rPh sb="1" eb="3">
      <t>ヨビダ</t>
    </rPh>
    <rPh sb="3" eb="4">
      <t>イン</t>
    </rPh>
    <phoneticPr fontId="2"/>
  </si>
  <si>
    <t>平成２３年３月　　　日</t>
    <phoneticPr fontId="2"/>
  </si>
  <si>
    <t>採用者の選定基準</t>
    <rPh sb="0" eb="3">
      <t>サイヨウシャ</t>
    </rPh>
    <rPh sb="4" eb="6">
      <t>センテイ</t>
    </rPh>
    <rPh sb="6" eb="8">
      <t>キジュン</t>
    </rPh>
    <phoneticPr fontId="2"/>
  </si>
  <si>
    <t>１ 失業者である者を優先する。</t>
    <rPh sb="2" eb="5">
      <t>シツギョウシャ</t>
    </rPh>
    <rPh sb="8" eb="9">
      <t>モノ</t>
    </rPh>
    <rPh sb="10" eb="12">
      <t>ユウセン</t>
    </rPh>
    <phoneticPr fontId="2"/>
  </si>
  <si>
    <t>３ 当該業務に関し、有用な資格（免許等）を有するものを優先する。</t>
    <rPh sb="2" eb="4">
      <t>トウガイ</t>
    </rPh>
    <rPh sb="4" eb="6">
      <t>ギョウム</t>
    </rPh>
    <rPh sb="7" eb="8">
      <t>カン</t>
    </rPh>
    <rPh sb="10" eb="12">
      <t>ユウヨウ</t>
    </rPh>
    <rPh sb="13" eb="15">
      <t>シカク</t>
    </rPh>
    <rPh sb="16" eb="18">
      <t>メンキョ</t>
    </rPh>
    <rPh sb="18" eb="19">
      <t>トウ</t>
    </rPh>
    <rPh sb="21" eb="22">
      <t>ユウ</t>
    </rPh>
    <rPh sb="27" eb="29">
      <t>ユウセン</t>
    </rPh>
    <phoneticPr fontId="2"/>
  </si>
  <si>
    <t>４ その他（　　　　　　　　　　　　　　　　　　　　　　　　　　　　　　　）</t>
    <rPh sb="4" eb="5">
      <t>タ</t>
    </rPh>
    <phoneticPr fontId="2"/>
  </si>
  <si>
    <t>　他の者には通知しない。</t>
    <rPh sb="1" eb="2">
      <t>タ</t>
    </rPh>
    <rPh sb="3" eb="4">
      <t>モノ</t>
    </rPh>
    <rPh sb="6" eb="8">
      <t>ツウチ</t>
    </rPh>
    <phoneticPr fontId="2"/>
  </si>
  <si>
    <t>・面接の結果は、合格者のみに電話及び書面で通知し、</t>
    <rPh sb="1" eb="3">
      <t>メンセツ</t>
    </rPh>
    <rPh sb="4" eb="6">
      <t>ケッカ</t>
    </rPh>
    <rPh sb="8" eb="11">
      <t>ゴウカクシャ</t>
    </rPh>
    <rPh sb="14" eb="16">
      <t>デンワ</t>
    </rPh>
    <rPh sb="16" eb="17">
      <t>オヨ</t>
    </rPh>
    <rPh sb="18" eb="20">
      <t>ショメン</t>
    </rPh>
    <rPh sb="21" eb="23">
      <t>ツウチ</t>
    </rPh>
    <phoneticPr fontId="2"/>
  </si>
  <si>
    <t>　なお、ご決裁のうえは、受験者へ別紙のとおり通知してよろしいか併せてお伺いします。</t>
    <rPh sb="5" eb="7">
      <t>ケッサイ</t>
    </rPh>
    <rPh sb="12" eb="14">
      <t>ジュケン</t>
    </rPh>
    <rPh sb="14" eb="15">
      <t>シャ</t>
    </rPh>
    <rPh sb="16" eb="18">
      <t>ベッシ</t>
    </rPh>
    <rPh sb="22" eb="24">
      <t>ツウチ</t>
    </rPh>
    <phoneticPr fontId="2"/>
  </si>
  <si>
    <t>対馬市長之印</t>
    <rPh sb="0" eb="4">
      <t>ツシマシチョウ</t>
    </rPh>
    <rPh sb="4" eb="5">
      <t>ノ</t>
    </rPh>
    <rPh sb="5" eb="6">
      <t>イン</t>
    </rPh>
    <phoneticPr fontId="2"/>
  </si>
  <si>
    <t>受験票</t>
    <rPh sb="0" eb="3">
      <t>ジュケンヒョウ</t>
    </rPh>
    <phoneticPr fontId="2"/>
  </si>
  <si>
    <t>線に沿って切り取りとってください</t>
    <rPh sb="0" eb="1">
      <t>セン</t>
    </rPh>
    <rPh sb="2" eb="3">
      <t>ソ</t>
    </rPh>
    <rPh sb="5" eb="6">
      <t>キ</t>
    </rPh>
    <rPh sb="7" eb="8">
      <t>ト</t>
    </rPh>
    <phoneticPr fontId="2"/>
  </si>
  <si>
    <t>４　面接の受付を１３時００分から、集合場所で行いますので、お越しになりましたら、</t>
    <rPh sb="2" eb="4">
      <t>メンセツ</t>
    </rPh>
    <rPh sb="5" eb="7">
      <t>ウケツケ</t>
    </rPh>
    <rPh sb="10" eb="11">
      <t>ジ</t>
    </rPh>
    <rPh sb="13" eb="14">
      <t>フン</t>
    </rPh>
    <rPh sb="17" eb="19">
      <t>シュウゴウ</t>
    </rPh>
    <rPh sb="19" eb="21">
      <t>バショ</t>
    </rPh>
    <rPh sb="22" eb="23">
      <t>オコナ</t>
    </rPh>
    <rPh sb="30" eb="31">
      <t>コ</t>
    </rPh>
    <phoneticPr fontId="2"/>
  </si>
  <si>
    <t>　受付をされてください。</t>
    <phoneticPr fontId="2"/>
  </si>
  <si>
    <t>選考事由</t>
    <rPh sb="0" eb="2">
      <t>センコウ</t>
    </rPh>
    <rPh sb="2" eb="4">
      <t>ジユウ</t>
    </rPh>
    <phoneticPr fontId="2"/>
  </si>
  <si>
    <t>面接会場</t>
    <rPh sb="0" eb="2">
      <t>メンセツ</t>
    </rPh>
    <rPh sb="2" eb="4">
      <t>カイジョウ</t>
    </rPh>
    <phoneticPr fontId="2"/>
  </si>
  <si>
    <t>面接日時</t>
    <rPh sb="0" eb="2">
      <t>メンセツ</t>
    </rPh>
    <rPh sb="2" eb="4">
      <t>ニチジ</t>
    </rPh>
    <phoneticPr fontId="2"/>
  </si>
  <si>
    <t>応募締切日</t>
    <rPh sb="0" eb="2">
      <t>オウボ</t>
    </rPh>
    <rPh sb="2" eb="4">
      <t>シメキリ</t>
    </rPh>
    <rPh sb="4" eb="5">
      <t>ビ</t>
    </rPh>
    <phoneticPr fontId="2"/>
  </si>
  <si>
    <t>　このことにつきまして、別紙一覧のとおり申込がありました。</t>
    <rPh sb="12" eb="14">
      <t>ベッシ</t>
    </rPh>
    <rPh sb="14" eb="16">
      <t>イチラン</t>
    </rPh>
    <rPh sb="20" eb="22">
      <t>モウシコミ</t>
    </rPh>
    <phoneticPr fontId="2"/>
  </si>
  <si>
    <t>　つきましては、業務受託者を選考するため、下記のとおり面接を実施してよろしいかお伺</t>
    <rPh sb="8" eb="10">
      <t>ギョウム</t>
    </rPh>
    <rPh sb="10" eb="12">
      <t>ジュタク</t>
    </rPh>
    <rPh sb="12" eb="13">
      <t>シャ</t>
    </rPh>
    <rPh sb="14" eb="16">
      <t>センコウ</t>
    </rPh>
    <phoneticPr fontId="2"/>
  </si>
  <si>
    <t>いします。</t>
    <phoneticPr fontId="2"/>
  </si>
  <si>
    <t>２　面接日時</t>
    <rPh sb="2" eb="4">
      <t>メンセツ</t>
    </rPh>
    <rPh sb="4" eb="6">
      <t>ニチジ</t>
    </rPh>
    <phoneticPr fontId="2"/>
  </si>
  <si>
    <t>３　面接会場</t>
    <rPh sb="2" eb="4">
      <t>メンセツ</t>
    </rPh>
    <rPh sb="4" eb="6">
      <t>カイジョウ</t>
    </rPh>
    <phoneticPr fontId="2"/>
  </si>
  <si>
    <t>４　受験者</t>
    <rPh sb="2" eb="5">
      <t>ジュケンシャ</t>
    </rPh>
    <phoneticPr fontId="2"/>
  </si>
  <si>
    <t>５　面接の進め方</t>
    <rPh sb="2" eb="4">
      <t>メンセツ</t>
    </rPh>
    <rPh sb="5" eb="6">
      <t>スス</t>
    </rPh>
    <rPh sb="7" eb="8">
      <t>カタ</t>
    </rPh>
    <phoneticPr fontId="2"/>
  </si>
  <si>
    <t>ありがとうございます。つきましては、下記のとおり面接を行いますので、受験票を持</t>
    <rPh sb="18" eb="20">
      <t>カキ</t>
    </rPh>
    <rPh sb="24" eb="26">
      <t>メンセツ</t>
    </rPh>
    <rPh sb="27" eb="28">
      <t>オコナ</t>
    </rPh>
    <rPh sb="34" eb="37">
      <t>ジュケンヒョウ</t>
    </rPh>
    <rPh sb="38" eb="39">
      <t>ジ</t>
    </rPh>
    <phoneticPr fontId="2"/>
  </si>
  <si>
    <t>参のうえ会場へご来場ください。</t>
    <phoneticPr fontId="2"/>
  </si>
  <si>
    <t>NO,</t>
    <phoneticPr fontId="2"/>
  </si>
  <si>
    <t>生年月日</t>
    <rPh sb="0" eb="2">
      <t>セイネン</t>
    </rPh>
    <rPh sb="2" eb="4">
      <t>ガッピ</t>
    </rPh>
    <phoneticPr fontId="2"/>
  </si>
  <si>
    <t>氏名</t>
    <rPh sb="0" eb="1">
      <t>シ</t>
    </rPh>
    <rPh sb="1" eb="2">
      <t>メイ</t>
    </rPh>
    <phoneticPr fontId="2"/>
  </si>
  <si>
    <t>（トイレ前のフロアにお集りください。）</t>
    <rPh sb="4" eb="5">
      <t>マエ</t>
    </rPh>
    <rPh sb="11" eb="12">
      <t>アツマ</t>
    </rPh>
    <phoneticPr fontId="2"/>
  </si>
  <si>
    <t>3.</t>
    <phoneticPr fontId="2"/>
  </si>
  <si>
    <t>内 定 通 知 書</t>
    <rPh sb="0" eb="1">
      <t>ナイ</t>
    </rPh>
    <rPh sb="2" eb="3">
      <t>サダ</t>
    </rPh>
    <rPh sb="4" eb="5">
      <t>ツウ</t>
    </rPh>
    <rPh sb="6" eb="7">
      <t>チ</t>
    </rPh>
    <rPh sb="8" eb="9">
      <t>ショ</t>
    </rPh>
    <phoneticPr fontId="2"/>
  </si>
  <si>
    <t>誓　約　書</t>
    <rPh sb="0" eb="1">
      <t>チカイ</t>
    </rPh>
    <rPh sb="2" eb="3">
      <t>ヤク</t>
    </rPh>
    <rPh sb="4" eb="5">
      <t>ショ</t>
    </rPh>
    <phoneticPr fontId="2"/>
  </si>
  <si>
    <t xml:space="preserve"> 住所</t>
    <rPh sb="1" eb="3">
      <t>ジュウショ</t>
    </rPh>
    <phoneticPr fontId="2"/>
  </si>
  <si>
    <t xml:space="preserve"> 氏名</t>
    <rPh sb="1" eb="3">
      <t>シメイ</t>
    </rPh>
    <phoneticPr fontId="2"/>
  </si>
  <si>
    <t>住所</t>
    <rPh sb="0" eb="2">
      <t>ジュウショ</t>
    </rPh>
    <phoneticPr fontId="2"/>
  </si>
  <si>
    <t>氏名</t>
    <rPh sb="0" eb="2">
      <t>シメイ</t>
    </rPh>
    <phoneticPr fontId="2"/>
  </si>
  <si>
    <t>郵送</t>
  </si>
  <si>
    <t>持参</t>
  </si>
  <si>
    <t>梅野　慎也</t>
  </si>
  <si>
    <t>個人</t>
  </si>
  <si>
    <t>男</t>
  </si>
  <si>
    <t>摘要
（取得している資格・免許等）</t>
    <rPh sb="0" eb="2">
      <t>テキヨウ</t>
    </rPh>
    <rPh sb="4" eb="6">
      <t>シュトク</t>
    </rPh>
    <rPh sb="10" eb="12">
      <t>シカク</t>
    </rPh>
    <rPh sb="13" eb="15">
      <t>メンキョ</t>
    </rPh>
    <rPh sb="15" eb="16">
      <t>トウ</t>
    </rPh>
    <phoneticPr fontId="2"/>
  </si>
  <si>
    <t>受験
番号</t>
    <rPh sb="0" eb="2">
      <t>ジュケン</t>
    </rPh>
    <rPh sb="3" eb="5">
      <t>バンゴウ</t>
    </rPh>
    <phoneticPr fontId="2"/>
  </si>
  <si>
    <r>
      <rPr>
        <sz val="10"/>
        <rFont val="AR P教科書体M"/>
        <family val="4"/>
        <charset val="128"/>
      </rPr>
      <t>生年月日</t>
    </r>
    <r>
      <rPr>
        <sz val="9"/>
        <rFont val="AR P教科書体M"/>
        <family val="4"/>
        <charset val="128"/>
      </rPr>
      <t xml:space="preserve">
（又は設立年月日）</t>
    </r>
    <rPh sb="0" eb="2">
      <t>セイネン</t>
    </rPh>
    <rPh sb="2" eb="4">
      <t>ガッピ</t>
    </rPh>
    <rPh sb="6" eb="7">
      <t>マタ</t>
    </rPh>
    <rPh sb="8" eb="10">
      <t>セツリツ</t>
    </rPh>
    <rPh sb="10" eb="13">
      <t>ネンガッピ</t>
    </rPh>
    <phoneticPr fontId="2"/>
  </si>
  <si>
    <t>２名</t>
    <rPh sb="1" eb="2">
      <t>メイ</t>
    </rPh>
    <phoneticPr fontId="2"/>
  </si>
  <si>
    <t>２ 優先順位は、団体、法人、個人の順とする。</t>
    <rPh sb="14" eb="16">
      <t>コジン</t>
    </rPh>
    <rPh sb="17" eb="18">
      <t>ジュン</t>
    </rPh>
    <phoneticPr fontId="2"/>
  </si>
  <si>
    <t>・名前を呼ばれたら、中会議室に入室するよう伝える。</t>
    <rPh sb="1" eb="3">
      <t>ナマエ</t>
    </rPh>
    <rPh sb="4" eb="5">
      <t>ヨ</t>
    </rPh>
    <rPh sb="10" eb="11">
      <t>チュウ</t>
    </rPh>
    <rPh sb="11" eb="14">
      <t>カイギシツ</t>
    </rPh>
    <rPh sb="15" eb="17">
      <t>ニュウシツ</t>
    </rPh>
    <rPh sb="21" eb="22">
      <t>ツタ</t>
    </rPh>
    <phoneticPr fontId="2"/>
  </si>
  <si>
    <t>受付</t>
    <rPh sb="0" eb="2">
      <t>ウケツケ</t>
    </rPh>
    <phoneticPr fontId="2"/>
  </si>
  <si>
    <t>（　受付開始　　１３時００分～　）</t>
    <rPh sb="2" eb="4">
      <t>ウケツ</t>
    </rPh>
    <rPh sb="4" eb="6">
      <t>カイシ</t>
    </rPh>
    <rPh sb="10" eb="11">
      <t>ジ</t>
    </rPh>
    <rPh sb="13" eb="14">
      <t>フン</t>
    </rPh>
    <phoneticPr fontId="2"/>
  </si>
  <si>
    <t>（別紙受託応募者一覧のとおり）</t>
    <rPh sb="1" eb="3">
      <t>ベッシ</t>
    </rPh>
    <rPh sb="3" eb="5">
      <t>ジュタク</t>
    </rPh>
    <rPh sb="5" eb="7">
      <t>オウボ</t>
    </rPh>
    <rPh sb="7" eb="8">
      <t>シャ</t>
    </rPh>
    <rPh sb="8" eb="10">
      <t>イチラン</t>
    </rPh>
    <phoneticPr fontId="2"/>
  </si>
  <si>
    <t>長形３号封筒に印刷する場合に、ご利用ください。</t>
    <rPh sb="0" eb="1">
      <t>チョウ</t>
    </rPh>
    <rPh sb="1" eb="2">
      <t>ケイ</t>
    </rPh>
    <rPh sb="3" eb="4">
      <t>ゴウ</t>
    </rPh>
    <rPh sb="4" eb="6">
      <t>フウトウ</t>
    </rPh>
    <rPh sb="7" eb="9">
      <t>インサツ</t>
    </rPh>
    <rPh sb="11" eb="13">
      <t>バアイ</t>
    </rPh>
    <rPh sb="16" eb="18">
      <t>リヨウ</t>
    </rPh>
    <phoneticPr fontId="2"/>
  </si>
  <si>
    <t>誰宛て？</t>
    <rPh sb="0" eb="1">
      <t>ダレ</t>
    </rPh>
    <rPh sb="1" eb="2">
      <t>アテ</t>
    </rPh>
    <phoneticPr fontId="2"/>
  </si>
  <si>
    <t>印刷は手差しトレイで。</t>
    <rPh sb="0" eb="2">
      <t>インサツ</t>
    </rPh>
    <rPh sb="3" eb="5">
      <t>テザ</t>
    </rPh>
    <phoneticPr fontId="2"/>
  </si>
  <si>
    <t>この向きに</t>
    <rPh sb="2" eb="3">
      <t>ム</t>
    </rPh>
    <phoneticPr fontId="2"/>
  </si>
  <si>
    <t>（裏面を上）</t>
    <rPh sb="1" eb="3">
      <t>リメン</t>
    </rPh>
    <rPh sb="4" eb="5">
      <t>ウエ</t>
    </rPh>
    <phoneticPr fontId="2"/>
  </si>
  <si>
    <t>奥に入れる</t>
    <rPh sb="0" eb="1">
      <t>オク</t>
    </rPh>
    <rPh sb="2" eb="3">
      <t>イ</t>
    </rPh>
    <phoneticPr fontId="2"/>
  </si>
  <si>
    <t>↓　　　　</t>
    <phoneticPr fontId="2"/>
  </si>
  <si>
    <t>※　プリンターは、NEC　MultiWriter8400N　NPDL　にする。</t>
    <phoneticPr fontId="2"/>
  </si>
  <si>
    <t>　　 プリンターの出力設定は、「手差しトレイ」にしてください。</t>
    <rPh sb="9" eb="11">
      <t>シュツリョク</t>
    </rPh>
    <rPh sb="11" eb="13">
      <t>セッテイ</t>
    </rPh>
    <rPh sb="16" eb="18">
      <t>テザ</t>
    </rPh>
    <phoneticPr fontId="2"/>
  </si>
  <si>
    <t>　 　ふたの部分は印刷まえに、中に折り曲げておいてください。  （ エラーにならないため ）</t>
    <rPh sb="6" eb="8">
      <t>ブブン</t>
    </rPh>
    <rPh sb="9" eb="11">
      <t>インサツ</t>
    </rPh>
    <rPh sb="15" eb="16">
      <t>ナカ</t>
    </rPh>
    <rPh sb="17" eb="18">
      <t>オ</t>
    </rPh>
    <rPh sb="19" eb="20">
      <t>マ</t>
    </rPh>
    <phoneticPr fontId="2"/>
  </si>
  <si>
    <t>郵便番号</t>
    <rPh sb="0" eb="4">
      <t>ユウビンバンゴウ</t>
    </rPh>
    <phoneticPr fontId="2"/>
  </si>
  <si>
    <t>肩書き・様方・マンション等名</t>
    <rPh sb="0" eb="2">
      <t>カタガ</t>
    </rPh>
    <rPh sb="4" eb="6">
      <t>サマガタ</t>
    </rPh>
    <rPh sb="12" eb="13">
      <t>トウ</t>
    </rPh>
    <rPh sb="13" eb="14">
      <t>メイ</t>
    </rPh>
    <phoneticPr fontId="2"/>
  </si>
  <si>
    <t>（ 水ぬれ注意 ）</t>
    <rPh sb="2" eb="3">
      <t>ミズ</t>
    </rPh>
    <rPh sb="5" eb="7">
      <t>チュウイ</t>
    </rPh>
    <phoneticPr fontId="2"/>
  </si>
  <si>
    <t>ふりがな</t>
    <phoneticPr fontId="2" type="Hiragana"/>
  </si>
  <si>
    <r>
      <rPr>
        <sz val="10"/>
        <rFont val="AR P教科書体M"/>
        <family val="4"/>
        <charset val="128"/>
      </rPr>
      <t>生年月日</t>
    </r>
    <r>
      <rPr>
        <sz val="9"/>
        <rFont val="AR P教科書体M"/>
        <family val="4"/>
        <charset val="128"/>
      </rPr>
      <t xml:space="preserve">
</t>
    </r>
    <r>
      <rPr>
        <sz val="8"/>
        <rFont val="AR P教科書体M"/>
        <family val="4"/>
        <charset val="128"/>
      </rPr>
      <t>（又は設立年月日）</t>
    </r>
    <rPh sb="0" eb="2">
      <t>セイネン</t>
    </rPh>
    <rPh sb="2" eb="4">
      <t>ガッピ</t>
    </rPh>
    <rPh sb="6" eb="7">
      <t>マタ</t>
    </rPh>
    <rPh sb="8" eb="10">
      <t>セツリツ</t>
    </rPh>
    <rPh sb="10" eb="13">
      <t>ネンガッピ</t>
    </rPh>
    <phoneticPr fontId="2"/>
  </si>
  <si>
    <r>
      <t>氏名</t>
    </r>
    <r>
      <rPr>
        <sz val="8"/>
        <rFont val="AR P教科書体M"/>
        <family val="4"/>
        <charset val="128"/>
      </rPr>
      <t>（又は団体・法人名）</t>
    </r>
    <rPh sb="0" eb="2">
      <t>ふりがな</t>
    </rPh>
    <phoneticPr fontId="2" type="Hiragana"/>
  </si>
  <si>
    <t>連絡先
電話番号</t>
    <rPh sb="0" eb="3">
      <t>れんらくさき</t>
    </rPh>
    <rPh sb="4" eb="6">
      <t>でんわ</t>
    </rPh>
    <rPh sb="6" eb="8">
      <t>ばんごう</t>
    </rPh>
    <phoneticPr fontId="2" type="Hiragana"/>
  </si>
  <si>
    <t>郵 便
番 号</t>
    <rPh sb="0" eb="1">
      <t>ゆう</t>
    </rPh>
    <rPh sb="2" eb="3">
      <t>びん</t>
    </rPh>
    <rPh sb="4" eb="5">
      <t>ばん</t>
    </rPh>
    <rPh sb="6" eb="7">
      <t>ごう</t>
    </rPh>
    <phoneticPr fontId="2" type="Hiragana"/>
  </si>
  <si>
    <t>本日</t>
    <rPh sb="0" eb="2">
      <t>ほんじつ</t>
    </rPh>
    <phoneticPr fontId="2" type="Hiragana"/>
  </si>
  <si>
    <t>※ 受け付けたら、受付欄に「○」を記入する。</t>
    <rPh sb="2" eb="3">
      <t>ウ</t>
    </rPh>
    <rPh sb="4" eb="5">
      <t>ツ</t>
    </rPh>
    <rPh sb="9" eb="11">
      <t>ウケツケ</t>
    </rPh>
    <rPh sb="11" eb="12">
      <t>ラン</t>
    </rPh>
    <rPh sb="17" eb="19">
      <t>キニュウ</t>
    </rPh>
    <phoneticPr fontId="2"/>
  </si>
  <si>
    <t>氏名（又は団体・法人名）</t>
    <phoneticPr fontId="2" type="Hiragana"/>
  </si>
  <si>
    <t>連絡先
電話番号</t>
    <rPh sb="0" eb="3">
      <t>レンラクサキ</t>
    </rPh>
    <rPh sb="4" eb="6">
      <t>デンワ</t>
    </rPh>
    <rPh sb="6" eb="8">
      <t>バンゴウ</t>
    </rPh>
    <phoneticPr fontId="2"/>
  </si>
  <si>
    <t>摘　要</t>
    <rPh sb="0" eb="1">
      <t>ツム</t>
    </rPh>
    <rPh sb="2" eb="3">
      <t>ヨウ</t>
    </rPh>
    <phoneticPr fontId="2"/>
  </si>
  <si>
    <t>２　委託期間</t>
    <rPh sb="2" eb="4">
      <t>イタク</t>
    </rPh>
    <rPh sb="4" eb="6">
      <t>キカン</t>
    </rPh>
    <phoneticPr fontId="2"/>
  </si>
  <si>
    <t>　つきましては、下記に留意いただきますようお願いします。</t>
    <rPh sb="8" eb="10">
      <t>カキ</t>
    </rPh>
    <rPh sb="11" eb="13">
      <t>リュウイ</t>
    </rPh>
    <rPh sb="22" eb="23">
      <t>ネガ</t>
    </rPh>
    <phoneticPr fontId="2"/>
  </si>
  <si>
    <t>３　留意事項</t>
    <rPh sb="2" eb="4">
      <t>リュウイ</t>
    </rPh>
    <rPh sb="4" eb="6">
      <t>ジコウ</t>
    </rPh>
    <phoneticPr fontId="2"/>
  </si>
  <si>
    <t>１　委託業務名</t>
    <rPh sb="2" eb="4">
      <t>イタク</t>
    </rPh>
    <rPh sb="4" eb="7">
      <t>ギョウムメイ</t>
    </rPh>
    <phoneticPr fontId="2"/>
  </si>
  <si>
    <t>3.</t>
    <phoneticPr fontId="2"/>
  </si>
  <si>
    <t>　(１)　契約を取り交わすまでの間に、法を犯すようなことがあれば、内定を取り消す場合が</t>
    <rPh sb="5" eb="7">
      <t>ケイヤク</t>
    </rPh>
    <rPh sb="8" eb="9">
      <t>ト</t>
    </rPh>
    <rPh sb="10" eb="11">
      <t>カ</t>
    </rPh>
    <rPh sb="16" eb="17">
      <t>アイダ</t>
    </rPh>
    <rPh sb="19" eb="20">
      <t>ホウ</t>
    </rPh>
    <rPh sb="21" eb="22">
      <t>オカ</t>
    </rPh>
    <rPh sb="33" eb="35">
      <t>ナイテイ</t>
    </rPh>
    <rPh sb="36" eb="37">
      <t>ト</t>
    </rPh>
    <rPh sb="38" eb="39">
      <t>ケ</t>
    </rPh>
    <phoneticPr fontId="2"/>
  </si>
  <si>
    <t>　(３)　当該業務に関する説明、鍵等の受け渡しについては、契約取り交わしの際に、当方担</t>
    <rPh sb="5" eb="7">
      <t>トウガイ</t>
    </rPh>
    <rPh sb="7" eb="9">
      <t>ギョウム</t>
    </rPh>
    <rPh sb="10" eb="11">
      <t>カン</t>
    </rPh>
    <rPh sb="13" eb="15">
      <t>セツメイ</t>
    </rPh>
    <rPh sb="16" eb="17">
      <t>カギ</t>
    </rPh>
    <rPh sb="17" eb="18">
      <t>トウ</t>
    </rPh>
    <rPh sb="19" eb="20">
      <t>ウ</t>
    </rPh>
    <rPh sb="21" eb="22">
      <t>ワタ</t>
    </rPh>
    <rPh sb="29" eb="31">
      <t>ケイヤク</t>
    </rPh>
    <rPh sb="31" eb="32">
      <t>ト</t>
    </rPh>
    <rPh sb="33" eb="34">
      <t>カ</t>
    </rPh>
    <rPh sb="37" eb="38">
      <t>サイ</t>
    </rPh>
    <rPh sb="40" eb="42">
      <t>トウホウ</t>
    </rPh>
    <rPh sb="42" eb="43">
      <t>タン</t>
    </rPh>
    <phoneticPr fontId="2"/>
  </si>
  <si>
    <t>　　　あります。</t>
    <phoneticPr fontId="2"/>
  </si>
  <si>
    <t>　　　当者からご案内します。</t>
    <phoneticPr fontId="2"/>
  </si>
  <si>
    <t>NO,</t>
    <phoneticPr fontId="2"/>
  </si>
  <si>
    <t>　　　でお越しください。また、そのとき、別添誓約書及び口座振替依頼書を記入・押印のう</t>
    <rPh sb="35" eb="37">
      <t>キニュウ</t>
    </rPh>
    <rPh sb="38" eb="40">
      <t>オウイン</t>
    </rPh>
    <phoneticPr fontId="2"/>
  </si>
  <si>
    <t>　　　え、ご提出ください。</t>
    <phoneticPr fontId="2"/>
  </si>
  <si>
    <t>平成２３年度　三宇田キャンプ場管理人の雇用に係る募集について（伺い）</t>
    <rPh sb="0" eb="2">
      <t>ヘイセイ</t>
    </rPh>
    <rPh sb="4" eb="6">
      <t>ネンド</t>
    </rPh>
    <rPh sb="7" eb="8">
      <t>ミ</t>
    </rPh>
    <rPh sb="8" eb="10">
      <t>ウダ</t>
    </rPh>
    <rPh sb="14" eb="15">
      <t>ジョウ</t>
    </rPh>
    <rPh sb="15" eb="18">
      <t>カンリニン</t>
    </rPh>
    <rPh sb="19" eb="21">
      <t>コヨウ</t>
    </rPh>
    <rPh sb="22" eb="23">
      <t>カカ</t>
    </rPh>
    <rPh sb="24" eb="26">
      <t>ボシュウ</t>
    </rPh>
    <rPh sb="31" eb="32">
      <t>ウカガ</t>
    </rPh>
    <phoneticPr fontId="2"/>
  </si>
  <si>
    <t>　このことについて、７月からのキャンプ場オープンに向け、管理人を募集してよろしいか</t>
    <rPh sb="11" eb="12">
      <t>ガツ</t>
    </rPh>
    <rPh sb="19" eb="20">
      <t>ジョウ</t>
    </rPh>
    <rPh sb="25" eb="26">
      <t>ム</t>
    </rPh>
    <rPh sb="28" eb="31">
      <t>カンリニン</t>
    </rPh>
    <rPh sb="32" eb="34">
      <t>ボシュウ</t>
    </rPh>
    <phoneticPr fontId="2"/>
  </si>
  <si>
    <t>お伺いします。</t>
    <rPh sb="1" eb="2">
      <t>ウカガ</t>
    </rPh>
    <phoneticPr fontId="2"/>
  </si>
  <si>
    <t>　なお、ご決裁のうえは、下記のとおり募集要領を定め、各区長を介し、市民宛に受託者募</t>
    <rPh sb="5" eb="7">
      <t>ケッサイ</t>
    </rPh>
    <rPh sb="12" eb="14">
      <t>カキ</t>
    </rPh>
    <phoneticPr fontId="2"/>
  </si>
  <si>
    <t>集文書を送付してよろしいか、また、別紙のとおり公告してよろしいか併せてお伺いします。</t>
    <rPh sb="23" eb="25">
      <t>コウコク</t>
    </rPh>
    <phoneticPr fontId="2"/>
  </si>
  <si>
    <t>三宇田キャンプ場</t>
    <rPh sb="0" eb="1">
      <t>ミ</t>
    </rPh>
    <rPh sb="1" eb="3">
      <t>ウダ</t>
    </rPh>
    <rPh sb="7" eb="8">
      <t>ジョウ</t>
    </rPh>
    <phoneticPr fontId="2"/>
  </si>
  <si>
    <t>三宇田キャンプ場管理人</t>
    <rPh sb="0" eb="1">
      <t>ミ</t>
    </rPh>
    <rPh sb="1" eb="3">
      <t>ウダ</t>
    </rPh>
    <rPh sb="7" eb="8">
      <t>ジョウ</t>
    </rPh>
    <rPh sb="8" eb="11">
      <t>カンリニン</t>
    </rPh>
    <phoneticPr fontId="2"/>
  </si>
  <si>
    <t>三宇田キャンプ場の運営に関すること</t>
    <rPh sb="0" eb="1">
      <t>ミ</t>
    </rPh>
    <rPh sb="1" eb="3">
      <t>ウダ</t>
    </rPh>
    <rPh sb="7" eb="8">
      <t>ジョウ</t>
    </rPh>
    <rPh sb="9" eb="11">
      <t>ウンエイ</t>
    </rPh>
    <rPh sb="12" eb="13">
      <t>カン</t>
    </rPh>
    <phoneticPr fontId="2"/>
  </si>
  <si>
    <t>三宇田キャンプ場施設の清掃・除草に関すること</t>
    <rPh sb="0" eb="1">
      <t>ミ</t>
    </rPh>
    <rPh sb="1" eb="3">
      <t>ウダ</t>
    </rPh>
    <rPh sb="7" eb="8">
      <t>ジョウ</t>
    </rPh>
    <rPh sb="8" eb="10">
      <t>シセツ</t>
    </rPh>
    <rPh sb="17" eb="18">
      <t>カン</t>
    </rPh>
    <phoneticPr fontId="2"/>
  </si>
  <si>
    <t>４　雇用期間</t>
    <rPh sb="2" eb="4">
      <t>コヨウ</t>
    </rPh>
    <rPh sb="4" eb="6">
      <t>キカン</t>
    </rPh>
    <phoneticPr fontId="2"/>
  </si>
  <si>
    <t>その他、三宇田キャンプ場に関し、当方が指示すること</t>
    <rPh sb="2" eb="3">
      <t>タ</t>
    </rPh>
    <rPh sb="4" eb="5">
      <t>ミ</t>
    </rPh>
    <rPh sb="5" eb="7">
      <t>ウダ</t>
    </rPh>
    <rPh sb="11" eb="12">
      <t>ジョウ</t>
    </rPh>
    <rPh sb="13" eb="14">
      <t>カン</t>
    </rPh>
    <rPh sb="16" eb="18">
      <t>トウホウ</t>
    </rPh>
    <rPh sb="19" eb="21">
      <t>シジ</t>
    </rPh>
    <phoneticPr fontId="2"/>
  </si>
  <si>
    <t>ただし、キャンプ場開園の準備期間として６月下旬の数日を</t>
    <rPh sb="8" eb="9">
      <t>ジョウ</t>
    </rPh>
    <rPh sb="9" eb="10">
      <t>カイ</t>
    </rPh>
    <rPh sb="10" eb="11">
      <t>エン</t>
    </rPh>
    <rPh sb="12" eb="14">
      <t>ジュンビ</t>
    </rPh>
    <rPh sb="14" eb="16">
      <t>キカン</t>
    </rPh>
    <rPh sb="20" eb="21">
      <t>ガツ</t>
    </rPh>
    <rPh sb="21" eb="23">
      <t>ゲジュン</t>
    </rPh>
    <rPh sb="24" eb="26">
      <t>スウジツ</t>
    </rPh>
    <phoneticPr fontId="2"/>
  </si>
  <si>
    <t>１日２名体制の交代制</t>
    <rPh sb="1" eb="2">
      <t>ニチ</t>
    </rPh>
    <rPh sb="3" eb="4">
      <t>メイ</t>
    </rPh>
    <rPh sb="4" eb="6">
      <t>タイセイ</t>
    </rPh>
    <rPh sb="7" eb="10">
      <t>コウタイセイ</t>
    </rPh>
    <phoneticPr fontId="2"/>
  </si>
  <si>
    <t>（団体・法人は３名以上の構成員が必要）</t>
    <rPh sb="8" eb="11">
      <t>メイイジョウ</t>
    </rPh>
    <rPh sb="12" eb="15">
      <t>コウセイイン</t>
    </rPh>
    <rPh sb="16" eb="18">
      <t>ヒツヨウ</t>
    </rPh>
    <phoneticPr fontId="2"/>
  </si>
  <si>
    <t>３名若しくは１団体（１法人）</t>
    <rPh sb="1" eb="2">
      <t>メイ</t>
    </rPh>
    <rPh sb="2" eb="3">
      <t>モ</t>
    </rPh>
    <rPh sb="7" eb="9">
      <t>ダンタイ</t>
    </rPh>
    <rPh sb="11" eb="13">
      <t>ホウジン</t>
    </rPh>
    <phoneticPr fontId="2"/>
  </si>
  <si>
    <t>書類審査（履歴書）による。ただし、応募者多数の場合は面接試験による。</t>
    <rPh sb="17" eb="20">
      <t>オウボシャ</t>
    </rPh>
    <rPh sb="20" eb="22">
      <t>タスウ</t>
    </rPh>
    <rPh sb="23" eb="25">
      <t>バアイ</t>
    </rPh>
    <rPh sb="26" eb="28">
      <t>メンセツ</t>
    </rPh>
    <rPh sb="28" eb="30">
      <t>シケン</t>
    </rPh>
    <phoneticPr fontId="2"/>
  </si>
  <si>
    <t>勤務日数に応じ、日額６，５００円</t>
    <rPh sb="0" eb="2">
      <t>キンム</t>
    </rPh>
    <rPh sb="2" eb="4">
      <t>ニッスウ</t>
    </rPh>
    <rPh sb="5" eb="6">
      <t>オウ</t>
    </rPh>
    <rPh sb="8" eb="10">
      <t>ニチガク</t>
    </rPh>
    <rPh sb="11" eb="16">
      <t>５００エン</t>
    </rPh>
    <phoneticPr fontId="2"/>
  </si>
  <si>
    <t>５　勤務時間</t>
    <rPh sb="2" eb="4">
      <t>キンム</t>
    </rPh>
    <rPh sb="4" eb="6">
      <t>ジカン</t>
    </rPh>
    <phoneticPr fontId="2"/>
  </si>
  <si>
    <t>１日当り８時３０分から１７時３０分まで</t>
    <rPh sb="1" eb="2">
      <t>ニチ</t>
    </rPh>
    <rPh sb="2" eb="3">
      <t>アタ</t>
    </rPh>
    <rPh sb="5" eb="6">
      <t>ジ</t>
    </rPh>
    <rPh sb="8" eb="9">
      <t>フン</t>
    </rPh>
    <rPh sb="13" eb="14">
      <t>ジ</t>
    </rPh>
    <rPh sb="16" eb="17">
      <t>フン</t>
    </rPh>
    <phoneticPr fontId="2"/>
  </si>
  <si>
    <t>６　勤務形態</t>
    <rPh sb="2" eb="4">
      <t>キンム</t>
    </rPh>
    <rPh sb="4" eb="6">
      <t>ケイタイ</t>
    </rPh>
    <phoneticPr fontId="2"/>
  </si>
  <si>
    <t>７　受託者選考</t>
    <rPh sb="2" eb="5">
      <t>ジュタクシャ</t>
    </rPh>
    <rPh sb="5" eb="7">
      <t>センコウ</t>
    </rPh>
    <phoneticPr fontId="2"/>
  </si>
  <si>
    <t>８　周知の方法</t>
    <rPh sb="2" eb="4">
      <t>シュウチ</t>
    </rPh>
    <rPh sb="5" eb="7">
      <t>ホウホウ</t>
    </rPh>
    <phoneticPr fontId="2"/>
  </si>
  <si>
    <t>９　賃金</t>
    <rPh sb="2" eb="4">
      <t>チンギン</t>
    </rPh>
    <phoneticPr fontId="2"/>
  </si>
  <si>
    <t>10　予算措置</t>
    <rPh sb="3" eb="5">
      <t>ヨサン</t>
    </rPh>
    <rPh sb="5" eb="7">
      <t>ソチ</t>
    </rPh>
    <phoneticPr fontId="2"/>
  </si>
  <si>
    <t>賃金</t>
    <rPh sb="0" eb="2">
      <t>チンギン</t>
    </rPh>
    <phoneticPr fontId="2"/>
  </si>
  <si>
    <t>臨時雇賃金</t>
    <rPh sb="0" eb="2">
      <t>リンジ</t>
    </rPh>
    <rPh sb="2" eb="3">
      <t>コ</t>
    </rPh>
    <rPh sb="3" eb="5">
      <t>チンギン</t>
    </rPh>
    <phoneticPr fontId="2"/>
  </si>
  <si>
    <t>（１人当り概ね４３日の勤務）</t>
    <rPh sb="2" eb="3">
      <t>ニン</t>
    </rPh>
    <rPh sb="3" eb="4">
      <t>アタ</t>
    </rPh>
    <rPh sb="5" eb="6">
      <t>オオム</t>
    </rPh>
    <rPh sb="9" eb="10">
      <t>ニチ</t>
    </rPh>
    <rPh sb="11" eb="13">
      <t>キンム</t>
    </rPh>
    <phoneticPr fontId="2"/>
  </si>
  <si>
    <t>業務場所に通勤可能な健康な者で、接客が苦手ではない者</t>
    <rPh sb="16" eb="18">
      <t>セッキャク</t>
    </rPh>
    <rPh sb="19" eb="21">
      <t>ニガテ</t>
    </rPh>
    <rPh sb="25" eb="26">
      <t>モノ</t>
    </rPh>
    <phoneticPr fontId="2"/>
  </si>
  <si>
    <t>雇用期間に含む。</t>
    <rPh sb="0" eb="2">
      <t>コヨウ</t>
    </rPh>
    <rPh sb="2" eb="4">
      <t>キカン</t>
    </rPh>
    <rPh sb="5" eb="6">
      <t>フク</t>
    </rPh>
    <phoneticPr fontId="2"/>
  </si>
  <si>
    <t>**</t>
    <phoneticPr fontId="2"/>
  </si>
  <si>
    <t>〒817-1701</t>
    <phoneticPr fontId="2"/>
  </si>
  <si>
    <t>０９２０-８６-３１１１</t>
    <phoneticPr fontId="2"/>
  </si>
  <si>
    <t>０９２０-８６-４５２９</t>
    <phoneticPr fontId="2"/>
  </si>
  <si>
    <t>現在の就任者</t>
    <phoneticPr fontId="2"/>
  </si>
  <si>
    <t>対馬市上対馬町西泊１２１０番地</t>
    <phoneticPr fontId="2"/>
  </si>
  <si>
    <t>から</t>
    <phoneticPr fontId="2"/>
  </si>
  <si>
    <t>まで</t>
    <phoneticPr fontId="2"/>
  </si>
  <si>
    <t>3.</t>
    <phoneticPr fontId="2"/>
  </si>
  <si>
    <t>　平成２３年度 三宇田キャンプ場運営に係る管理人　応募者一覧</t>
    <rPh sb="1" eb="3">
      <t>ヘイセイ</t>
    </rPh>
    <rPh sb="5" eb="7">
      <t>ネンド</t>
    </rPh>
    <rPh sb="8" eb="9">
      <t>ミ</t>
    </rPh>
    <rPh sb="9" eb="11">
      <t>ウダ</t>
    </rPh>
    <rPh sb="15" eb="16">
      <t>ジョウ</t>
    </rPh>
    <rPh sb="16" eb="18">
      <t>ウンエイ</t>
    </rPh>
    <rPh sb="19" eb="20">
      <t>カカ</t>
    </rPh>
    <rPh sb="21" eb="24">
      <t>カンリニン</t>
    </rPh>
    <rPh sb="25" eb="27">
      <t>オウボ</t>
    </rPh>
    <rPh sb="27" eb="28">
      <t>シャ</t>
    </rPh>
    <rPh sb="28" eb="30">
      <t>イチラン</t>
    </rPh>
    <phoneticPr fontId="2"/>
  </si>
  <si>
    <t>５月　　日</t>
    <rPh sb="1" eb="2">
      <t>ガツ</t>
    </rPh>
    <rPh sb="4" eb="5">
      <t>ニチ</t>
    </rPh>
    <phoneticPr fontId="2"/>
  </si>
  <si>
    <t>募集するもの</t>
    <rPh sb="0" eb="2">
      <t>ボシュウ</t>
    </rPh>
    <phoneticPr fontId="2"/>
  </si>
  <si>
    <t>梅野　時吉</t>
    <rPh sb="0" eb="2">
      <t>うめの</t>
    </rPh>
    <rPh sb="3" eb="4">
      <t>とき</t>
    </rPh>
    <rPh sb="4" eb="5">
      <t>よし</t>
    </rPh>
    <phoneticPr fontId="2" type="Hiragana"/>
  </si>
  <si>
    <t>御手洗　智恵美</t>
    <rPh sb="0" eb="3">
      <t>みたらい</t>
    </rPh>
    <rPh sb="4" eb="7">
      <t>ちえみ</t>
    </rPh>
    <phoneticPr fontId="2" type="Hiragana"/>
  </si>
  <si>
    <t>上対馬町鰐浦８３６番地</t>
    <rPh sb="0" eb="3">
      <t>かみつしま</t>
    </rPh>
    <rPh sb="3" eb="4">
      <t>まち</t>
    </rPh>
    <rPh sb="4" eb="6">
      <t>わにうら</t>
    </rPh>
    <rPh sb="9" eb="11">
      <t>ばんち</t>
    </rPh>
    <phoneticPr fontId="2" type="Hiragana"/>
  </si>
  <si>
    <t>上対馬町古里４８番地２</t>
    <rPh sb="0" eb="3">
      <t>かみつしま</t>
    </rPh>
    <rPh sb="3" eb="4">
      <t>まち</t>
    </rPh>
    <rPh sb="4" eb="6">
      <t>ふるさと</t>
    </rPh>
    <rPh sb="8" eb="10">
      <t>ばんち</t>
    </rPh>
    <phoneticPr fontId="2" type="Hiragana"/>
  </si>
  <si>
    <t>女</t>
  </si>
  <si>
    <t>８６－４５０５</t>
    <phoneticPr fontId="2" type="Hiragana"/>
  </si>
  <si>
    <t>８６－３１３９
090-9579-4537</t>
    <phoneticPr fontId="2" type="Hiragana"/>
  </si>
  <si>
    <t>普通自動車運転免許
大型自動車運転免許
小型移動式クレーン運転技能特例講習修了証
１級小型船舶操縦免許</t>
    <rPh sb="0" eb="2">
      <t>ふつう</t>
    </rPh>
    <rPh sb="2" eb="5">
      <t>じどうしゃ</t>
    </rPh>
    <rPh sb="5" eb="7">
      <t>うんてん</t>
    </rPh>
    <rPh sb="7" eb="9">
      <t>めんきょ</t>
    </rPh>
    <rPh sb="10" eb="12">
      <t>おおがた</t>
    </rPh>
    <rPh sb="12" eb="15">
      <t>じどうしゃ</t>
    </rPh>
    <rPh sb="15" eb="17">
      <t>うんてん</t>
    </rPh>
    <rPh sb="17" eb="19">
      <t>めんきょ</t>
    </rPh>
    <rPh sb="20" eb="22">
      <t>こがた</t>
    </rPh>
    <rPh sb="22" eb="24">
      <t>いどう</t>
    </rPh>
    <rPh sb="24" eb="25">
      <t>しき</t>
    </rPh>
    <rPh sb="29" eb="31">
      <t>うんてん</t>
    </rPh>
    <rPh sb="31" eb="33">
      <t>ぎのう</t>
    </rPh>
    <rPh sb="33" eb="35">
      <t>とくれい</t>
    </rPh>
    <rPh sb="35" eb="37">
      <t>こうしゅう</t>
    </rPh>
    <rPh sb="37" eb="39">
      <t>しゅうりょう</t>
    </rPh>
    <rPh sb="39" eb="40">
      <t>しょう</t>
    </rPh>
    <rPh sb="42" eb="43">
      <t>きゅう</t>
    </rPh>
    <rPh sb="43" eb="45">
      <t>こがた</t>
    </rPh>
    <rPh sb="45" eb="47">
      <t>せんぱく</t>
    </rPh>
    <rPh sb="47" eb="49">
      <t>そうじゅう</t>
    </rPh>
    <rPh sb="49" eb="51">
      <t>めんきょ</t>
    </rPh>
    <phoneticPr fontId="2" type="Hiragana"/>
  </si>
  <si>
    <t>定員３名</t>
    <rPh sb="0" eb="2">
      <t>ていいん</t>
    </rPh>
    <rPh sb="3" eb="4">
      <t>めい</t>
    </rPh>
    <phoneticPr fontId="2" type="Hiragana"/>
  </si>
  <si>
    <t>普通自動車運転免許
美容師免許</t>
    <rPh sb="0" eb="2">
      <t>ふつう</t>
    </rPh>
    <rPh sb="2" eb="5">
      <t>じどうしゃ</t>
    </rPh>
    <rPh sb="5" eb="7">
      <t>うんてん</t>
    </rPh>
    <rPh sb="7" eb="9">
      <t>めんきょ</t>
    </rPh>
    <rPh sb="10" eb="13">
      <t>びようし</t>
    </rPh>
    <rPh sb="13" eb="15">
      <t>めんきょ</t>
    </rPh>
    <phoneticPr fontId="2" type="Hiragana"/>
  </si>
  <si>
    <t xml:space="preserve">6/3　　時　　分 ＴＥＬにて連絡済
</t>
    <rPh sb="5" eb="6">
      <t>ジ</t>
    </rPh>
    <rPh sb="8" eb="9">
      <t>フン</t>
    </rPh>
    <rPh sb="15" eb="17">
      <t>レンラク</t>
    </rPh>
    <rPh sb="17" eb="18">
      <t>ズ</t>
    </rPh>
    <phoneticPr fontId="2"/>
  </si>
  <si>
    <t>　６月３日（金）に、各人に受付開始時間、受験番号をＴＥＬにより連絡すること。</t>
    <rPh sb="2" eb="3">
      <t>ガツ</t>
    </rPh>
    <rPh sb="4" eb="5">
      <t>ニチ</t>
    </rPh>
    <rPh sb="6" eb="7">
      <t>キン</t>
    </rPh>
    <rPh sb="10" eb="12">
      <t>カクジン</t>
    </rPh>
    <rPh sb="13" eb="15">
      <t>ウケツケ</t>
    </rPh>
    <rPh sb="15" eb="17">
      <t>カイシ</t>
    </rPh>
    <rPh sb="17" eb="19">
      <t>ジカン</t>
    </rPh>
    <rPh sb="20" eb="22">
      <t>ジュケン</t>
    </rPh>
    <rPh sb="22" eb="24">
      <t>バンゴウ</t>
    </rPh>
    <rPh sb="31" eb="33">
      <t>レンラク</t>
    </rPh>
    <phoneticPr fontId="2"/>
  </si>
  <si>
    <t>　平成２３年度 三宇田キャンプ場管理人募集に係る応募者一覧</t>
    <rPh sb="1" eb="3">
      <t>ヘイセイ</t>
    </rPh>
    <rPh sb="5" eb="7">
      <t>ネンド</t>
    </rPh>
    <rPh sb="8" eb="9">
      <t>ミ</t>
    </rPh>
    <rPh sb="9" eb="11">
      <t>ウダ</t>
    </rPh>
    <rPh sb="15" eb="16">
      <t>ジョウ</t>
    </rPh>
    <rPh sb="16" eb="19">
      <t>カンリニン</t>
    </rPh>
    <rPh sb="19" eb="21">
      <t>ボシュウ</t>
    </rPh>
    <rPh sb="22" eb="23">
      <t>カカ</t>
    </rPh>
    <rPh sb="24" eb="26">
      <t>オウボ</t>
    </rPh>
    <rPh sb="26" eb="27">
      <t>シャ</t>
    </rPh>
    <rPh sb="27" eb="29">
      <t>イチラン</t>
    </rPh>
    <phoneticPr fontId="2"/>
  </si>
  <si>
    <t>平成２３年度 三宇田キャンプ場管理人選考面接試験 受験者受付簿</t>
    <rPh sb="0" eb="2">
      <t>ヘイセイ</t>
    </rPh>
    <rPh sb="4" eb="6">
      <t>ネンド</t>
    </rPh>
    <rPh sb="7" eb="8">
      <t>ミ</t>
    </rPh>
    <rPh sb="8" eb="10">
      <t>ウダ</t>
    </rPh>
    <rPh sb="14" eb="15">
      <t>ジョウ</t>
    </rPh>
    <rPh sb="15" eb="18">
      <t>カンリニン</t>
    </rPh>
    <rPh sb="18" eb="20">
      <t>センコウ</t>
    </rPh>
    <rPh sb="20" eb="22">
      <t>メンセツ</t>
    </rPh>
    <rPh sb="22" eb="24">
      <t>シケン</t>
    </rPh>
    <rPh sb="25" eb="28">
      <t>ジュケンシャ</t>
    </rPh>
    <rPh sb="28" eb="31">
      <t>ウケツケボ</t>
    </rPh>
    <phoneticPr fontId="2"/>
  </si>
  <si>
    <t>梅野　時吉　　様</t>
  </si>
  <si>
    <t>平成２３年５月　　　日</t>
    <phoneticPr fontId="2"/>
  </si>
  <si>
    <t>　さきの面接の結果、あなたを下記のとおり内定したので、通知します。</t>
    <rPh sb="4" eb="6">
      <t>メンセツ</t>
    </rPh>
    <rPh sb="7" eb="9">
      <t>ケッカ</t>
    </rPh>
    <rPh sb="14" eb="16">
      <t>カキ</t>
    </rPh>
    <rPh sb="20" eb="22">
      <t>ナイテイ</t>
    </rPh>
    <rPh sb="27" eb="29">
      <t>ツウチ</t>
    </rPh>
    <phoneticPr fontId="2"/>
  </si>
  <si>
    <t>　(２)　キャンプ場の準備期間（テント設営、食器セット洗浄及び天日干し等）として、６月</t>
    <rPh sb="9" eb="10">
      <t>ジョウ</t>
    </rPh>
    <rPh sb="11" eb="13">
      <t>ジュンビ</t>
    </rPh>
    <rPh sb="13" eb="15">
      <t>キカン</t>
    </rPh>
    <rPh sb="19" eb="21">
      <t>セツエイ</t>
    </rPh>
    <rPh sb="22" eb="24">
      <t>ショッキ</t>
    </rPh>
    <rPh sb="27" eb="29">
      <t>センジョウ</t>
    </rPh>
    <rPh sb="29" eb="30">
      <t>オヨ</t>
    </rPh>
    <rPh sb="31" eb="33">
      <t>テンピ</t>
    </rPh>
    <rPh sb="33" eb="34">
      <t>ボ</t>
    </rPh>
    <rPh sb="35" eb="36">
      <t>ナド</t>
    </rPh>
    <rPh sb="42" eb="43">
      <t>ガツ</t>
    </rPh>
    <phoneticPr fontId="2"/>
  </si>
  <si>
    <t>　　　の下旬数日間を別に雇用しますので、よろしくお取り計らい願います。</t>
    <rPh sb="4" eb="6">
      <t>ゲジュン</t>
    </rPh>
    <rPh sb="6" eb="9">
      <t>スウジツカン</t>
    </rPh>
    <rPh sb="10" eb="11">
      <t>ベツ</t>
    </rPh>
    <rPh sb="12" eb="14">
      <t>コヨウ</t>
    </rPh>
    <rPh sb="25" eb="26">
      <t>ト</t>
    </rPh>
    <rPh sb="27" eb="28">
      <t>ハカ</t>
    </rPh>
    <rPh sb="30" eb="31">
      <t>ネガ</t>
    </rPh>
    <phoneticPr fontId="2"/>
  </si>
  <si>
    <t>　わたしは、三宇田キャンプ場管理人として雇用さ</t>
    <rPh sb="6" eb="7">
      <t>ミ</t>
    </rPh>
    <rPh sb="7" eb="9">
      <t>ウダ</t>
    </rPh>
    <rPh sb="13" eb="14">
      <t>ジョウ</t>
    </rPh>
    <rPh sb="14" eb="17">
      <t>カンリニン</t>
    </rPh>
    <rPh sb="20" eb="22">
      <t>コヨウ</t>
    </rPh>
    <phoneticPr fontId="2"/>
  </si>
  <si>
    <t>れることにつき、業務上知り得た公的及び私的情報</t>
    <rPh sb="8" eb="11">
      <t>ギョウムジョウ</t>
    </rPh>
    <phoneticPr fontId="2"/>
  </si>
  <si>
    <t>並びに個人情報を第三者に漏らさないことを誓いま</t>
    <phoneticPr fontId="2"/>
  </si>
  <si>
    <t>す。</t>
    <phoneticPr fontId="2"/>
  </si>
  <si>
    <t>平成 ２３ 年 ７ 月 １ 日</t>
    <rPh sb="0" eb="2">
      <t>ヘイセイ</t>
    </rPh>
    <rPh sb="6" eb="7">
      <t>トシ</t>
    </rPh>
    <rPh sb="10" eb="11">
      <t>ガツ</t>
    </rPh>
    <rPh sb="14" eb="15">
      <t>ニチ</t>
    </rPh>
    <phoneticPr fontId="2"/>
  </si>
  <si>
    <t>勤務日数に応じ、６，５００円</t>
    <rPh sb="0" eb="2">
      <t>キンム</t>
    </rPh>
    <rPh sb="2" eb="3">
      <t>ニチ</t>
    </rPh>
    <rPh sb="3" eb="4">
      <t>スウ</t>
    </rPh>
    <rPh sb="5" eb="6">
      <t>オウ</t>
    </rPh>
    <rPh sb="9" eb="14">
      <t>５００エン</t>
    </rPh>
    <phoneticPr fontId="2"/>
  </si>
  <si>
    <t>２　雇用期間</t>
    <rPh sb="2" eb="4">
      <t>コヨウ</t>
    </rPh>
    <rPh sb="4" eb="6">
      <t>キカン</t>
    </rPh>
    <phoneticPr fontId="2"/>
  </si>
  <si>
    <t>３　賃金</t>
    <rPh sb="2" eb="4">
      <t>チンギン</t>
    </rPh>
    <phoneticPr fontId="2"/>
  </si>
  <si>
    <t>上対馬町古里４８番地２</t>
    <phoneticPr fontId="2" type="Hiragana"/>
  </si>
  <si>
    <t>上対馬町鰐浦８３６番地</t>
    <phoneticPr fontId="2" type="Hiragana"/>
  </si>
  <si>
    <t>男</t>
    <rPh sb="0" eb="1">
      <t>おとこ</t>
    </rPh>
    <phoneticPr fontId="2" type="Hiragana"/>
  </si>
  <si>
    <t>女</t>
    <rPh sb="0" eb="1">
      <t>おんな</t>
    </rPh>
    <phoneticPr fontId="2" type="Hiragana"/>
  </si>
  <si>
    <t>８６－３１３９</t>
    <phoneticPr fontId="2" type="Hiragana"/>
  </si>
  <si>
    <t>８６－４５０５</t>
    <phoneticPr fontId="2" type="Hiragana"/>
  </si>
  <si>
    <t>園田課長、古里課長補佐、山田主事</t>
    <rPh sb="0" eb="4">
      <t>そのだかちょう</t>
    </rPh>
    <rPh sb="5" eb="7">
      <t>ふるさと</t>
    </rPh>
    <rPh sb="7" eb="9">
      <t>かちょう</t>
    </rPh>
    <rPh sb="9" eb="11">
      <t>ほさ</t>
    </rPh>
    <rPh sb="12" eb="14">
      <t>やまだ</t>
    </rPh>
    <rPh sb="14" eb="16">
      <t>しゅじ</t>
    </rPh>
    <phoneticPr fontId="2" type="Hiragana"/>
  </si>
  <si>
    <t>４　面接官</t>
    <rPh sb="2" eb="5">
      <t>めんせつかん</t>
    </rPh>
    <phoneticPr fontId="2" type="Hiragana"/>
  </si>
  <si>
    <t>平成２３年度　三宇田キャンプ場管理人の決定について（伺い）</t>
    <rPh sb="7" eb="8">
      <t>ミ</t>
    </rPh>
    <rPh sb="8" eb="10">
      <t>ウダ</t>
    </rPh>
    <rPh sb="14" eb="15">
      <t>ジョウ</t>
    </rPh>
    <rPh sb="15" eb="18">
      <t>カンリニン</t>
    </rPh>
    <rPh sb="19" eb="21">
      <t>ケッテイ</t>
    </rPh>
    <rPh sb="26" eb="27">
      <t>ウカガ</t>
    </rPh>
    <phoneticPr fontId="2"/>
  </si>
  <si>
    <t>なお、準備期間として、６月下旬の数日を別に雇用します。</t>
    <rPh sb="3" eb="5">
      <t>ジュンビ</t>
    </rPh>
    <rPh sb="5" eb="7">
      <t>キカン</t>
    </rPh>
    <rPh sb="12" eb="13">
      <t>ガツ</t>
    </rPh>
    <rPh sb="13" eb="15">
      <t>ゲジュン</t>
    </rPh>
    <rPh sb="16" eb="18">
      <t>スウジツ</t>
    </rPh>
    <rPh sb="19" eb="20">
      <t>ベツ</t>
    </rPh>
    <rPh sb="21" eb="23">
      <t>コヨウ</t>
    </rPh>
    <phoneticPr fontId="2"/>
  </si>
  <si>
    <t>記の者に決定し、雇用してよろしいかお伺いします。</t>
    <rPh sb="4" eb="6">
      <t>ケッテイ</t>
    </rPh>
    <rPh sb="8" eb="10">
      <t>コヨウ</t>
    </rPh>
    <rPh sb="18" eb="19">
      <t>ウカガ</t>
    </rPh>
    <phoneticPr fontId="2"/>
  </si>
  <si>
    <t>　なお、ご決裁のうえは、決定者に電話により通知してよろしいか併せてお伺いします。</t>
    <rPh sb="5" eb="7">
      <t>ケッサイ</t>
    </rPh>
    <rPh sb="12" eb="14">
      <t>ケッテイ</t>
    </rPh>
    <rPh sb="14" eb="15">
      <t>シャ</t>
    </rPh>
    <rPh sb="16" eb="18">
      <t>デンワ</t>
    </rPh>
    <rPh sb="21" eb="23">
      <t>ツウチ</t>
    </rPh>
    <phoneticPr fontId="2"/>
  </si>
  <si>
    <t>１　雇用する者</t>
    <rPh sb="2" eb="4">
      <t>コヨウ</t>
    </rPh>
    <rPh sb="6" eb="7">
      <t>モノ</t>
    </rPh>
    <phoneticPr fontId="2"/>
  </si>
  <si>
    <t>予約受付業務</t>
    <rPh sb="0" eb="2">
      <t>ヨヤク</t>
    </rPh>
    <rPh sb="2" eb="4">
      <t>ウケツケ</t>
    </rPh>
    <rPh sb="4" eb="6">
      <t>ギョウム</t>
    </rPh>
    <phoneticPr fontId="2"/>
  </si>
  <si>
    <t>管理運営業務</t>
    <rPh sb="0" eb="2">
      <t>カンリ</t>
    </rPh>
    <rPh sb="2" eb="4">
      <t>ウンエイ</t>
    </rPh>
    <rPh sb="4" eb="6">
      <t>ギョウム</t>
    </rPh>
    <phoneticPr fontId="2"/>
  </si>
  <si>
    <t>委託金</t>
    <rPh sb="0" eb="2">
      <t>イタク</t>
    </rPh>
    <rPh sb="2" eb="3">
      <t>キン</t>
    </rPh>
    <phoneticPr fontId="2"/>
  </si>
  <si>
    <t>5,700円×20日（4/11～4/30）×１人＝114,000円</t>
    <rPh sb="1" eb="6">
      <t>７００エン</t>
    </rPh>
    <rPh sb="9" eb="10">
      <t>ニチ</t>
    </rPh>
    <rPh sb="23" eb="24">
      <t>ニン</t>
    </rPh>
    <rPh sb="28" eb="33">
      <t>０００エン</t>
    </rPh>
    <phoneticPr fontId="2"/>
  </si>
  <si>
    <t>6,500円×184日（5月～10月）×２人＝2,392,000円</t>
    <rPh sb="1" eb="6">
      <t>５００エン</t>
    </rPh>
    <rPh sb="10" eb="11">
      <t>ニチ</t>
    </rPh>
    <rPh sb="13" eb="14">
      <t>ガツ</t>
    </rPh>
    <rPh sb="17" eb="18">
      <t>ガツ</t>
    </rPh>
    <rPh sb="21" eb="22">
      <t>ニン</t>
    </rPh>
    <rPh sb="24" eb="33">
      <t>３９２０００エン</t>
    </rPh>
    <phoneticPr fontId="2"/>
  </si>
  <si>
    <t>準備・撤去作業</t>
    <rPh sb="0" eb="2">
      <t>ジュンビ</t>
    </rPh>
    <rPh sb="3" eb="5">
      <t>テッキョ</t>
    </rPh>
    <rPh sb="5" eb="7">
      <t>サギョウ</t>
    </rPh>
    <phoneticPr fontId="2"/>
  </si>
  <si>
    <t>40人×6,500円＝260,000円</t>
    <rPh sb="2" eb="3">
      <t>ニン</t>
    </rPh>
    <rPh sb="5" eb="10">
      <t>５００エン</t>
    </rPh>
    <rPh sb="18" eb="19">
      <t>エン</t>
    </rPh>
    <phoneticPr fontId="2"/>
  </si>
  <si>
    <t>その他諸経費</t>
    <rPh sb="2" eb="3">
      <t>タ</t>
    </rPh>
    <rPh sb="3" eb="6">
      <t>ショケイヒ</t>
    </rPh>
    <phoneticPr fontId="2"/>
  </si>
  <si>
    <t>第 ３ 種</t>
  </si>
  <si>
    <t>住　　　　所</t>
    <rPh sb="0" eb="1">
      <t>ジュウ</t>
    </rPh>
    <rPh sb="5" eb="6">
      <t>ショ</t>
    </rPh>
    <phoneticPr fontId="2"/>
  </si>
  <si>
    <t>氏　　　　名</t>
    <rPh sb="0" eb="1">
      <t>シ</t>
    </rPh>
    <rPh sb="5" eb="6">
      <t>メイ</t>
    </rPh>
    <phoneticPr fontId="2"/>
  </si>
  <si>
    <t>㊞</t>
    <phoneticPr fontId="2"/>
  </si>
  <si>
    <t>電 話  番 号</t>
    <rPh sb="0" eb="1">
      <t>デン</t>
    </rPh>
    <rPh sb="2" eb="3">
      <t>ハナシ</t>
    </rPh>
    <rPh sb="5" eb="6">
      <t>バン</t>
    </rPh>
    <rPh sb="7" eb="8">
      <t>ゴウ</t>
    </rPh>
    <phoneticPr fontId="2"/>
  </si>
  <si>
    <t>―</t>
    <phoneticPr fontId="2"/>
  </si>
  <si>
    <t>　このたび、募集のありました下記案件について、応募したいので申し込みます。</t>
    <rPh sb="6" eb="8">
      <t>ボシュウ</t>
    </rPh>
    <rPh sb="14" eb="16">
      <t>カキ</t>
    </rPh>
    <rPh sb="16" eb="18">
      <t>アンケン</t>
    </rPh>
    <rPh sb="23" eb="25">
      <t>オウボ</t>
    </rPh>
    <rPh sb="30" eb="31">
      <t>モウ</t>
    </rPh>
    <rPh sb="32" eb="33">
      <t>コ</t>
    </rPh>
    <phoneticPr fontId="2"/>
  </si>
  <si>
    <t>２　公告日</t>
    <rPh sb="2" eb="4">
      <t>コウコク</t>
    </rPh>
    <rPh sb="4" eb="5">
      <t>ビ</t>
    </rPh>
    <phoneticPr fontId="2"/>
  </si>
  <si>
    <t>３　添付書類（該当する□にレ点を付してください。）</t>
    <rPh sb="2" eb="4">
      <t>テンプ</t>
    </rPh>
    <rPh sb="4" eb="6">
      <t>ショルイ</t>
    </rPh>
    <rPh sb="7" eb="9">
      <t>ガイトウ</t>
    </rPh>
    <rPh sb="14" eb="15">
      <t>テン</t>
    </rPh>
    <rPh sb="16" eb="17">
      <t>フ</t>
    </rPh>
    <phoneticPr fontId="2"/>
  </si>
  <si>
    <t>　(１)三宇田キャンプ場管理棟における予約受付業務</t>
    <rPh sb="4" eb="5">
      <t>ミ</t>
    </rPh>
    <rPh sb="5" eb="7">
      <t>ウダ</t>
    </rPh>
    <rPh sb="11" eb="12">
      <t>ジョウ</t>
    </rPh>
    <rPh sb="12" eb="14">
      <t>カンリ</t>
    </rPh>
    <rPh sb="14" eb="15">
      <t>トウ</t>
    </rPh>
    <rPh sb="23" eb="25">
      <t>ギョウム</t>
    </rPh>
    <phoneticPr fontId="2"/>
  </si>
  <si>
    <t>　　　対象期間）　４月１日～１０月３１日</t>
    <rPh sb="3" eb="5">
      <t>タイショウ</t>
    </rPh>
    <rPh sb="5" eb="7">
      <t>キカン</t>
    </rPh>
    <phoneticPr fontId="2"/>
  </si>
  <si>
    <t xml:space="preserve">□ 団体規約（団体の場合） </t>
    <rPh sb="7" eb="9">
      <t>ダンタイ</t>
    </rPh>
    <rPh sb="10" eb="12">
      <t>バアイ</t>
    </rPh>
    <phoneticPr fontId="2"/>
  </si>
  <si>
    <t>□ 法人登記簿（法人の場合）</t>
    <rPh sb="8" eb="10">
      <t>ホウジン</t>
    </rPh>
    <rPh sb="11" eb="13">
      <t>バアイ</t>
    </rPh>
    <phoneticPr fontId="2"/>
  </si>
  <si>
    <t xml:space="preserve">□ 住民票抄本（個人事業者の場合） </t>
    <rPh sb="2" eb="5">
      <t>ジュウミンヒョウ</t>
    </rPh>
    <rPh sb="5" eb="7">
      <t>ショウホン</t>
    </rPh>
    <rPh sb="8" eb="10">
      <t>コジン</t>
    </rPh>
    <rPh sb="10" eb="13">
      <t>ジギョウシャ</t>
    </rPh>
    <rPh sb="14" eb="16">
      <t>バアイ</t>
    </rPh>
    <phoneticPr fontId="2"/>
  </si>
  <si>
    <t>次　　長</t>
    <rPh sb="0" eb="1">
      <t>ジ</t>
    </rPh>
    <rPh sb="3" eb="4">
      <t>チョウ</t>
    </rPh>
    <phoneticPr fontId="2"/>
  </si>
  <si>
    <t>□ 団体等概要調書</t>
    <phoneticPr fontId="2"/>
  </si>
  <si>
    <t>　なお、決裁のうえは、別紙のとおり通知してよろしいか併せてお伺いします。</t>
    <rPh sb="4" eb="6">
      <t>ケッサイ</t>
    </rPh>
    <rPh sb="11" eb="13">
      <t>ベッシ</t>
    </rPh>
    <rPh sb="17" eb="19">
      <t>ツウチ</t>
    </rPh>
    <rPh sb="26" eb="27">
      <t>アワ</t>
    </rPh>
    <rPh sb="30" eb="31">
      <t>ウカガ</t>
    </rPh>
    <phoneticPr fontId="2"/>
  </si>
  <si>
    <t>２　内定者</t>
    <rPh sb="2" eb="5">
      <t>ナイテイシャ</t>
    </rPh>
    <phoneticPr fontId="2"/>
  </si>
  <si>
    <t>から</t>
    <phoneticPr fontId="2"/>
  </si>
  <si>
    <t>まで</t>
    <phoneticPr fontId="2"/>
  </si>
  <si>
    <t>3.</t>
    <phoneticPr fontId="2"/>
  </si>
  <si>
    <t>(株)ティースリー</t>
    <rPh sb="0" eb="3">
      <t>カブ</t>
    </rPh>
    <phoneticPr fontId="2"/>
  </si>
  <si>
    <t>上対馬振興部地域振興課</t>
  </si>
  <si>
    <t>山田</t>
  </si>
  <si>
    <t>〒817-1701</t>
  </si>
  <si>
    <t>０９２０-８６-３１１１</t>
  </si>
  <si>
    <t>０９２０-８６-４５２９</t>
  </si>
  <si>
    <t>( 第２代 )</t>
  </si>
  <si>
    <t>財　部　　能　成</t>
  </si>
  <si>
    <t>対上地第</t>
  </si>
  <si>
    <t>　　</t>
  </si>
  <si>
    <t>三宇田海水浴場維持管理業務委託</t>
  </si>
  <si>
    <t>平成</t>
  </si>
  <si>
    <t>平成２７年３月　　　日</t>
    <phoneticPr fontId="2"/>
  </si>
  <si>
    <t>　あなたを下記委託業務の受託者として内定したので、通知します。</t>
    <rPh sb="5" eb="7">
      <t>カキ</t>
    </rPh>
    <rPh sb="7" eb="9">
      <t>イタク</t>
    </rPh>
    <rPh sb="9" eb="11">
      <t>ギョウム</t>
    </rPh>
    <rPh sb="12" eb="15">
      <t>ジュタクシャ</t>
    </rPh>
    <rPh sb="18" eb="20">
      <t>ナイテイ</t>
    </rPh>
    <rPh sb="25" eb="27">
      <t>ツウチ</t>
    </rPh>
    <phoneticPr fontId="2"/>
  </si>
  <si>
    <t>　(１)　本年４月１日付けで業務委託契約を取り交わすこととしておりますので、後ほ</t>
    <rPh sb="5" eb="7">
      <t>ホンネン</t>
    </rPh>
    <rPh sb="8" eb="9">
      <t>ガツ</t>
    </rPh>
    <rPh sb="10" eb="11">
      <t>ニチ</t>
    </rPh>
    <rPh sb="11" eb="12">
      <t>ツ</t>
    </rPh>
    <rPh sb="14" eb="16">
      <t>ギョウム</t>
    </rPh>
    <rPh sb="16" eb="18">
      <t>イタク</t>
    </rPh>
    <rPh sb="18" eb="20">
      <t>ケイヤク</t>
    </rPh>
    <rPh sb="21" eb="22">
      <t>ト</t>
    </rPh>
    <rPh sb="23" eb="24">
      <t>カ</t>
    </rPh>
    <rPh sb="38" eb="39">
      <t>ノチ</t>
    </rPh>
    <phoneticPr fontId="2"/>
  </si>
  <si>
    <t>　　　ど当方担当者が電話通知する日に印鑑を持参のうえ、上対馬振興部地域振興課ま</t>
    <rPh sb="6" eb="9">
      <t>タントウシャ</t>
    </rPh>
    <rPh sb="10" eb="12">
      <t>デンワ</t>
    </rPh>
    <rPh sb="12" eb="14">
      <t>ツウチ</t>
    </rPh>
    <rPh sb="16" eb="17">
      <t>ヒ</t>
    </rPh>
    <rPh sb="18" eb="20">
      <t>インカン</t>
    </rPh>
    <rPh sb="21" eb="23">
      <t>ジサン</t>
    </rPh>
    <rPh sb="27" eb="30">
      <t>カミツシマ</t>
    </rPh>
    <rPh sb="30" eb="32">
      <t>シンコウ</t>
    </rPh>
    <rPh sb="32" eb="33">
      <t>ブ</t>
    </rPh>
    <rPh sb="33" eb="35">
      <t>チイキ</t>
    </rPh>
    <rPh sb="35" eb="38">
      <t>シンコウカ</t>
    </rPh>
    <rPh sb="37" eb="38">
      <t>カ</t>
    </rPh>
    <phoneticPr fontId="2"/>
  </si>
  <si>
    <t>　　　でお越しください。また、そのとき、別添誓約書及び口座振替依頼書を記入・押</t>
    <rPh sb="35" eb="37">
      <t>キニュウ</t>
    </rPh>
    <rPh sb="38" eb="39">
      <t>オシ</t>
    </rPh>
    <phoneticPr fontId="2"/>
  </si>
  <si>
    <t>　　　印のうえ、ご提出ください。</t>
    <phoneticPr fontId="2"/>
  </si>
  <si>
    <t>　(３)　契約を取り交わすまでの間に、法を犯すようなことがあれば、内定を取り消す</t>
    <rPh sb="5" eb="7">
      <t>ケイヤク</t>
    </rPh>
    <rPh sb="8" eb="9">
      <t>ト</t>
    </rPh>
    <rPh sb="10" eb="11">
      <t>カ</t>
    </rPh>
    <rPh sb="16" eb="17">
      <t>アイダ</t>
    </rPh>
    <rPh sb="19" eb="20">
      <t>ホウ</t>
    </rPh>
    <rPh sb="21" eb="22">
      <t>オカ</t>
    </rPh>
    <rPh sb="33" eb="35">
      <t>ナイテイ</t>
    </rPh>
    <rPh sb="36" eb="37">
      <t>ト</t>
    </rPh>
    <rPh sb="38" eb="39">
      <t>ケ</t>
    </rPh>
    <phoneticPr fontId="2"/>
  </si>
  <si>
    <t>　　　場合があります。</t>
    <phoneticPr fontId="2"/>
  </si>
  <si>
    <t>園　田　　俊　盛</t>
    <rPh sb="0" eb="1">
      <t>エン</t>
    </rPh>
    <rPh sb="2" eb="3">
      <t>タ</t>
    </rPh>
    <rPh sb="5" eb="6">
      <t>トシ</t>
    </rPh>
    <rPh sb="7" eb="8">
      <t>モリ</t>
    </rPh>
    <phoneticPr fontId="2"/>
  </si>
  <si>
    <t>古　場　　公　章</t>
    <rPh sb="0" eb="1">
      <t>フル</t>
    </rPh>
    <rPh sb="2" eb="3">
      <t>バ</t>
    </rPh>
    <rPh sb="5" eb="6">
      <t>オオヤケ</t>
    </rPh>
    <rPh sb="7" eb="8">
      <t>ショウ</t>
    </rPh>
    <phoneticPr fontId="2"/>
  </si>
  <si>
    <t>　このことにつきまして、３月２５日に行った書類審査の結果により、下記の者に</t>
    <rPh sb="13" eb="14">
      <t>ガツ</t>
    </rPh>
    <rPh sb="16" eb="17">
      <t>ニチ</t>
    </rPh>
    <rPh sb="18" eb="19">
      <t>オコナ</t>
    </rPh>
    <rPh sb="21" eb="23">
      <t>ショルイ</t>
    </rPh>
    <rPh sb="23" eb="25">
      <t>シンサ</t>
    </rPh>
    <rPh sb="26" eb="28">
      <t>ケッカ</t>
    </rPh>
    <rPh sb="32" eb="34">
      <t>カキ</t>
    </rPh>
    <rPh sb="35" eb="36">
      <t>モノ</t>
    </rPh>
    <phoneticPr fontId="2"/>
  </si>
  <si>
    <t>内定してよろしいかお伺いします。</t>
    <phoneticPr fontId="2"/>
  </si>
  <si>
    <t>代表取締役　　比田勝　亨</t>
    <rPh sb="0" eb="2">
      <t>ダイヒョウ</t>
    </rPh>
    <rPh sb="2" eb="5">
      <t>トリシマリヤク</t>
    </rPh>
    <rPh sb="7" eb="10">
      <t>ヒタカツ</t>
    </rPh>
    <rPh sb="11" eb="12">
      <t>トオル</t>
    </rPh>
    <phoneticPr fontId="2"/>
  </si>
  <si>
    <t>対馬市上対馬町大増９９５番地３</t>
    <rPh sb="0" eb="3">
      <t>ツシマシ</t>
    </rPh>
    <rPh sb="3" eb="7">
      <t>カミツシマチョウ</t>
    </rPh>
    <rPh sb="7" eb="9">
      <t>オオマス</t>
    </rPh>
    <rPh sb="12" eb="14">
      <t>バンチ</t>
    </rPh>
    <phoneticPr fontId="2"/>
  </si>
  <si>
    <t>平成２７年度　三宇田キャンプ場管理運営業務の受託者の内定について（伺い）</t>
    <rPh sb="7" eb="8">
      <t>ミ</t>
    </rPh>
    <rPh sb="8" eb="10">
      <t>ウダ</t>
    </rPh>
    <rPh sb="14" eb="15">
      <t>ジョウ</t>
    </rPh>
    <rPh sb="15" eb="17">
      <t>カンリ</t>
    </rPh>
    <rPh sb="17" eb="19">
      <t>ウンエイ</t>
    </rPh>
    <rPh sb="19" eb="21">
      <t>ギョウム</t>
    </rPh>
    <rPh sb="26" eb="28">
      <t>ナイテイ</t>
    </rPh>
    <rPh sb="33" eb="34">
      <t>ウカガ</t>
    </rPh>
    <phoneticPr fontId="2"/>
  </si>
  <si>
    <t>ＴＥＬ　　８６－３３１０</t>
    <phoneticPr fontId="2"/>
  </si>
  <si>
    <t>　(２)　当該業務に関する説明等については、契約書取り交わしの際に、当方担当者か</t>
    <rPh sb="5" eb="7">
      <t>トウガイ</t>
    </rPh>
    <rPh sb="7" eb="9">
      <t>ギョウム</t>
    </rPh>
    <rPh sb="10" eb="11">
      <t>カン</t>
    </rPh>
    <rPh sb="13" eb="15">
      <t>セツメイ</t>
    </rPh>
    <rPh sb="15" eb="16">
      <t>トウ</t>
    </rPh>
    <rPh sb="22" eb="24">
      <t>ケイヤク</t>
    </rPh>
    <rPh sb="25" eb="26">
      <t>ト</t>
    </rPh>
    <rPh sb="27" eb="28">
      <t>カ</t>
    </rPh>
    <rPh sb="31" eb="32">
      <t>サイ</t>
    </rPh>
    <phoneticPr fontId="2"/>
  </si>
  <si>
    <t>　　　らご案内します。　　</t>
    <phoneticPr fontId="2"/>
  </si>
  <si>
    <t>令和　　年　　月　　日</t>
    <rPh sb="0" eb="1">
      <t>レイ</t>
    </rPh>
    <rPh sb="1" eb="2">
      <t>ワ</t>
    </rPh>
    <rPh sb="4" eb="5">
      <t>ネン</t>
    </rPh>
    <rPh sb="7" eb="8">
      <t>ガツ</t>
    </rPh>
    <rPh sb="10" eb="11">
      <t>ニチ</t>
    </rPh>
    <phoneticPr fontId="2"/>
  </si>
  <si>
    <t>対馬市長　比田勝 尚喜　様</t>
    <rPh sb="0" eb="4">
      <t>ツシマシチョウ</t>
    </rPh>
    <rPh sb="5" eb="6">
      <t>ヒ</t>
    </rPh>
    <rPh sb="6" eb="7">
      <t>タ</t>
    </rPh>
    <rPh sb="7" eb="8">
      <t>マサル</t>
    </rPh>
    <rPh sb="9" eb="10">
      <t>ナオ</t>
    </rPh>
    <rPh sb="10" eb="11">
      <t>ヨロコ</t>
    </rPh>
    <rPh sb="12" eb="13">
      <t>サマ</t>
    </rPh>
    <phoneticPr fontId="2"/>
  </si>
  <si>
    <t>令和８年　月　日</t>
    <rPh sb="0" eb="2">
      <t>レイワ</t>
    </rPh>
    <rPh sb="3" eb="4">
      <t>ネン</t>
    </rPh>
    <rPh sb="5" eb="6">
      <t>ツキ</t>
    </rPh>
    <rPh sb="7" eb="8">
      <t>ニチ</t>
    </rPh>
    <phoneticPr fontId="2"/>
  </si>
  <si>
    <t>□ 提案書</t>
    <rPh sb="2" eb="5">
      <t>テイアンショ</t>
    </rPh>
    <phoneticPr fontId="2"/>
  </si>
  <si>
    <t xml:space="preserve">□ 共同企業体協定書（共同企業体として申し込む場合） </t>
    <rPh sb="2" eb="4">
      <t>キョウドウ</t>
    </rPh>
    <rPh sb="4" eb="7">
      <t>キギョウタイ</t>
    </rPh>
    <rPh sb="7" eb="10">
      <t>キョウテイショ</t>
    </rPh>
    <rPh sb="11" eb="13">
      <t>キョウドウ</t>
    </rPh>
    <rPh sb="13" eb="16">
      <t>キギョウタイ</t>
    </rPh>
    <rPh sb="19" eb="20">
      <t>モウ</t>
    </rPh>
    <rPh sb="21" eb="22">
      <t>コ</t>
    </rPh>
    <rPh sb="23" eb="25">
      <t>バアイ</t>
    </rPh>
    <phoneticPr fontId="2"/>
  </si>
  <si>
    <t>令和８年度 あそうべいパークキャンプ場管理運営業務の
事業者募集に係る応募申込書</t>
    <rPh sb="0" eb="1">
      <t>レイ</t>
    </rPh>
    <rPh sb="1" eb="2">
      <t>ワ</t>
    </rPh>
    <rPh sb="3" eb="5">
      <t>ネンドヘイネンド</t>
    </rPh>
    <rPh sb="18" eb="19">
      <t>ジョウ</t>
    </rPh>
    <rPh sb="19" eb="21">
      <t>カンリ</t>
    </rPh>
    <rPh sb="27" eb="30">
      <t>ジギョウシャ</t>
    </rPh>
    <rPh sb="30" eb="32">
      <t>ボシュウ</t>
    </rPh>
    <rPh sb="33" eb="34">
      <t>カカ</t>
    </rPh>
    <rPh sb="35" eb="37">
      <t>オウボ</t>
    </rPh>
    <rPh sb="37" eb="40">
      <t>モウシコミショ</t>
    </rPh>
    <phoneticPr fontId="2"/>
  </si>
  <si>
    <t>あそうベイパークキャンプ場管理運営業務に
係る受託者の募集について</t>
    <rPh sb="12" eb="13">
      <t>ジョウ</t>
    </rPh>
    <rPh sb="13" eb="15">
      <t>カンリ</t>
    </rPh>
    <rPh sb="15" eb="17">
      <t>ウンエイ</t>
    </rPh>
    <rPh sb="17" eb="19">
      <t>ギョウム</t>
    </rPh>
    <rPh sb="21" eb="22">
      <t>カカ</t>
    </rPh>
    <rPh sb="23" eb="26">
      <t>ジュタクシャ</t>
    </rPh>
    <rPh sb="27" eb="29">
      <t>ボシュウ</t>
    </rPh>
    <phoneticPr fontId="2"/>
  </si>
  <si>
    <t>27対上地第　　号</t>
  </si>
  <si>
    <t>２７対上地第　　号</t>
  </si>
  <si>
    <t>事務連絡</t>
  </si>
  <si>
    <t>平成２７年　　月　　日</t>
  </si>
  <si>
    <t>平成２７年３月　　日</t>
  </si>
  <si>
    <t>平成２７年３月１５日</t>
  </si>
  <si>
    <t>対馬市上対馬町西泊３６１番地</t>
  </si>
  <si>
    <t>修行　健一　　様</t>
  </si>
  <si>
    <t>対馬市長　　　財　部　　能　成</t>
  </si>
  <si>
    <t>担当　　　山田</t>
  </si>
  <si>
    <t>ＴＥＬ　　０９２０-８６-３１１１</t>
  </si>
  <si>
    <t>ＦＡＸ　　０９２０-８６-４５２９</t>
  </si>
  <si>
    <t>古里　勝美</t>
  </si>
  <si>
    <t>原　敏実</t>
  </si>
  <si>
    <t>修行　孝佳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</si>
</sst>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DBNum3][$-411]ggge&quot;年&quot;m&quot;月&quot;d&quot;日&quot;;@"/>
    <numFmt numFmtId="177" formatCode="&quot;第&quot;\ #\ &quot;種&quot;"/>
    <numFmt numFmtId="178" formatCode="[DBNum3][$-411]0"/>
    <numFmt numFmtId="179" formatCode="[$-411]ge\.m\.d;@"/>
    <numFmt numFmtId="180" formatCode="&quot;本&quot;&quot;日&quot;&quot;は&quot;\ \ \ \ \ \ \ \ \ \ \ \ \ \ \ \ \ \ \ \ \ \ \ \ \ \ \ \ [$-411]ggge&quot;年&quot;m&quot;月&quot;d&quot;日&quot;;@"/>
    <numFmt numFmtId="181" formatCode="\(aaaa\)"/>
    <numFmt numFmtId="182" formatCode="[$-411]ggge&quot;年&quot;m&quot;月&quot;d&quot;日&quot;;@"/>
    <numFmt numFmtId="183" formatCode="\(aaa\)"/>
    <numFmt numFmtId="184" formatCode="[DBNum3][$-411]ggge&quot;年&quot;m&quot;月&quot;d&quot;日&quot;"/>
    <numFmt numFmtId="185" formatCode="[DBNum3][$-411]#,##0&quot;円&quot;"/>
    <numFmt numFmtId="186" formatCode="[DBNum3][$-411]ggg\ e\ &quot;年&quot;\ m\ &quot;月&quot;\ d\ &quot;日&quot;\ \(aaa\)"/>
    <numFmt numFmtId="187" formatCode="#"/>
    <numFmt numFmtId="188" formatCode="[DBNum3][$-411]gge&quot;．&quot;m&quot;．&quot;d\ \(aaa\)"/>
    <numFmt numFmtId="189" formatCode="[DBNum3][$-411]&quot;３月&quot;d&quot;日&quot;\ \(aaa\)"/>
    <numFmt numFmtId="190" formatCode="[DBNum3][$-411]0&quot;名&quot;"/>
    <numFmt numFmtId="191" formatCode="[DBNum3][$-411]gge&quot;．&quot;m&quot;．&quot;d"/>
    <numFmt numFmtId="192" formatCode="[&lt;=999]000;000\-0000"/>
    <numFmt numFmtId="193" formatCode="[&lt;=999]000;[&lt;=99999]000\-00;000\-0000"/>
    <numFmt numFmtId="194" formatCode="[&lt;=999]000;[&lt;=9999]000\-00;000\-0000"/>
    <numFmt numFmtId="195" formatCode="[DBNum3][$-411]&quot;３／&quot;d\ \(aaa\)"/>
    <numFmt numFmtId="196" formatCode="[DBNum3][$-411]&quot;３/&quot;d\ \(aaa\)"/>
    <numFmt numFmtId="197" formatCode="[DBNum3][$-411]0&quot;歳&quot;"/>
    <numFmt numFmtId="198" formatCode="[DBNum3][$-411]&quot;受&quot;&quot;験&quot;&quot;者&quot;&quot;数&quot;\ \ 0\ &quot;名&quot;"/>
    <numFmt numFmtId="199" formatCode="[DBNum3][$-411]0&quot;日&quot;&quot;間&quot;"/>
    <numFmt numFmtId="200" formatCode="[DBNum3][$-411]m&quot;／&quot;d\ \(aaa\)"/>
    <numFmt numFmtId="201" formatCode="\ \ @\ \ "/>
    <numFmt numFmtId="202" formatCode="[DBNum3][$-411]#,##0&quot;人　&quot;\ "/>
    <numFmt numFmtId="203" formatCode="#,##0&quot;円&quot;"/>
  </numFmts>
  <fonts count="172">
    <font>
      <sz val="11"/>
      <name val="ＭＳ Ｐゴシック"/>
      <family val="3"/>
      <charset val="128"/>
    </font>
    <font>
      <sz val="10"/>
      <color indexed="8"/>
      <name val="ＪＳ明朝"/>
      <family val="1"/>
      <charset val="128"/>
    </font>
    <font>
      <sz val="6"/>
      <name val="ＭＳ Ｐゴシック"/>
      <family val="3"/>
      <charset val="128"/>
    </font>
    <font>
      <sz val="8"/>
      <color indexed="8"/>
      <name val="ＭＳ ゴシック"/>
      <family val="3"/>
      <charset val="128"/>
    </font>
    <font>
      <sz val="8"/>
      <color indexed="8"/>
      <name val="ＪＳ明朝"/>
      <family val="1"/>
      <charset val="128"/>
    </font>
    <font>
      <sz val="10"/>
      <color indexed="9"/>
      <name val="ＪＳ明朝"/>
      <family val="1"/>
      <charset val="128"/>
    </font>
    <font>
      <b/>
      <sz val="14"/>
      <color indexed="9"/>
      <name val="ＭＳ Ｐゴシック"/>
      <family val="3"/>
      <charset val="128"/>
    </font>
    <font>
      <b/>
      <sz val="14"/>
      <color indexed="8"/>
      <name val="ＪＳ明朝"/>
      <family val="1"/>
      <charset val="128"/>
    </font>
    <font>
      <sz val="8"/>
      <color indexed="12"/>
      <name val="ＭＳ Ｐ明朝"/>
      <family val="1"/>
      <charset val="128"/>
    </font>
    <font>
      <sz val="8"/>
      <color indexed="13"/>
      <name val="ＭＳ Ｐゴシック"/>
      <family val="3"/>
      <charset val="128"/>
    </font>
    <font>
      <sz val="8"/>
      <color indexed="12"/>
      <name val="ＭＳ ゴシック"/>
      <family val="3"/>
      <charset val="128"/>
    </font>
    <font>
      <sz val="14"/>
      <color indexed="13"/>
      <name val="ＭＳ Ｐゴシック"/>
      <family val="3"/>
      <charset val="128"/>
    </font>
    <font>
      <b/>
      <sz val="16"/>
      <color indexed="9"/>
      <name val="ＭＳ Ｐゴシック"/>
      <family val="3"/>
      <charset val="128"/>
    </font>
    <font>
      <sz val="10"/>
      <color indexed="12"/>
      <name val="HGPｺﾞｼｯｸM"/>
      <family val="3"/>
      <charset val="128"/>
    </font>
    <font>
      <sz val="10"/>
      <color indexed="8"/>
      <name val="HGPｺﾞｼｯｸM"/>
      <family val="3"/>
      <charset val="128"/>
    </font>
    <font>
      <sz val="9"/>
      <color indexed="8"/>
      <name val="ＪＳ明朝"/>
      <family val="1"/>
      <charset val="128"/>
    </font>
    <font>
      <sz val="12"/>
      <color indexed="13"/>
      <name val="ＭＳ Ｐゴシック"/>
      <family val="3"/>
      <charset val="128"/>
    </font>
    <font>
      <sz val="8"/>
      <name val="ＭＳ ゴシック"/>
      <family val="3"/>
      <charset val="128"/>
    </font>
    <font>
      <sz val="20"/>
      <color indexed="13"/>
      <name val="ＭＳ Ｐゴシック"/>
      <family val="3"/>
      <charset val="128"/>
    </font>
    <font>
      <sz val="6"/>
      <color indexed="8"/>
      <name val="ＪＳ明朝"/>
      <family val="1"/>
      <charset val="128"/>
    </font>
    <font>
      <sz val="11"/>
      <color indexed="13"/>
      <name val="ＭＳ Ｐゴシック"/>
      <family val="3"/>
      <charset val="128"/>
    </font>
    <font>
      <sz val="10"/>
      <color indexed="8"/>
      <name val="ＭＳ Ｐゴシック"/>
      <family val="3"/>
      <charset val="128"/>
    </font>
    <font>
      <u/>
      <sz val="11"/>
      <color indexed="12"/>
      <name val="ＭＳ Ｐゴシック"/>
      <family val="3"/>
      <charset val="128"/>
    </font>
    <font>
      <sz val="11"/>
      <color indexed="8"/>
      <name val="ＪＳ明朝"/>
      <family val="1"/>
      <charset val="128"/>
    </font>
    <font>
      <b/>
      <sz val="12"/>
      <color indexed="9"/>
      <name val="ＭＳ Ｐゴシック"/>
      <family val="3"/>
      <charset val="128"/>
    </font>
    <font>
      <sz val="10.5"/>
      <name val="ＪＳ明朝"/>
      <family val="1"/>
      <charset val="128"/>
    </font>
    <font>
      <b/>
      <vertAlign val="subscript"/>
      <sz val="28"/>
      <color indexed="9"/>
      <name val="ＭＳ Ｐゴシック"/>
      <family val="3"/>
      <charset val="128"/>
    </font>
    <font>
      <sz val="10"/>
      <color indexed="42"/>
      <name val="ＪＳ明朝"/>
      <family val="1"/>
      <charset val="128"/>
    </font>
    <font>
      <sz val="20"/>
      <color indexed="9"/>
      <name val="HG丸ｺﾞｼｯｸM-PRO"/>
      <family val="3"/>
      <charset val="128"/>
    </font>
    <font>
      <sz val="15"/>
      <color indexed="13"/>
      <name val="ＭＳ Ｐゴシック"/>
      <family val="3"/>
      <charset val="128"/>
    </font>
    <font>
      <sz val="6"/>
      <color indexed="12"/>
      <name val="ＭＳ ゴシック"/>
      <family val="3"/>
      <charset val="128"/>
    </font>
    <font>
      <sz val="10"/>
      <color indexed="22"/>
      <name val="ＪＳ明朝"/>
      <family val="1"/>
      <charset val="128"/>
    </font>
    <font>
      <sz val="11"/>
      <color indexed="16"/>
      <name val="ＪＳ明朝"/>
      <family val="1"/>
      <charset val="128"/>
    </font>
    <font>
      <sz val="10"/>
      <color indexed="8"/>
      <name val="HGｺﾞｼｯｸM"/>
      <family val="3"/>
      <charset val="128"/>
    </font>
    <font>
      <sz val="10"/>
      <color indexed="12"/>
      <name val="HGｺﾞｼｯｸM"/>
      <family val="3"/>
      <charset val="128"/>
    </font>
    <font>
      <sz val="11"/>
      <color indexed="12"/>
      <name val="ＪＳ明朝"/>
      <family val="1"/>
      <charset val="128"/>
    </font>
    <font>
      <sz val="10"/>
      <color indexed="12"/>
      <name val="ＪＳ明朝"/>
      <family val="1"/>
      <charset val="128"/>
    </font>
    <font>
      <sz val="10.5"/>
      <color indexed="8"/>
      <name val="ＪＳ明朝"/>
      <family val="1"/>
      <charset val="128"/>
    </font>
    <font>
      <sz val="7"/>
      <color indexed="8"/>
      <name val="ＪＳ明朝"/>
      <family val="1"/>
      <charset val="128"/>
    </font>
    <font>
      <sz val="8"/>
      <color indexed="16"/>
      <name val="ＪＳ明朝"/>
      <family val="1"/>
      <charset val="128"/>
    </font>
    <font>
      <u/>
      <sz val="7"/>
      <color indexed="8"/>
      <name val="ＪＳ明朝"/>
      <family val="1"/>
      <charset val="128"/>
    </font>
    <font>
      <b/>
      <sz val="10"/>
      <color indexed="81"/>
      <name val="ＭＳ ゴシック"/>
      <family val="3"/>
      <charset val="128"/>
    </font>
    <font>
      <sz val="10"/>
      <color indexed="81"/>
      <name val="ＭＳ ゴシック"/>
      <family val="3"/>
      <charset val="128"/>
    </font>
    <font>
      <sz val="10"/>
      <color indexed="10"/>
      <name val="ＭＳ ゴシック"/>
      <family val="3"/>
      <charset val="128"/>
    </font>
    <font>
      <sz val="10"/>
      <color indexed="8"/>
      <name val="ＭＳ ゴシック"/>
      <family val="3"/>
      <charset val="128"/>
    </font>
    <font>
      <sz val="8"/>
      <color indexed="60"/>
      <name val="ＭＳ Ｐゴシック"/>
      <family val="3"/>
      <charset val="128"/>
    </font>
    <font>
      <b/>
      <u/>
      <sz val="8"/>
      <color indexed="60"/>
      <name val="ＭＳ Ｐゴシック"/>
      <family val="3"/>
      <charset val="128"/>
    </font>
    <font>
      <sz val="9"/>
      <color indexed="81"/>
      <name val="ＭＳ Ｐゴシック"/>
      <family val="3"/>
      <charset val="128"/>
    </font>
    <font>
      <sz val="9"/>
      <color indexed="10"/>
      <name val="ＭＳ Ｐゴシック"/>
      <family val="3"/>
      <charset val="128"/>
    </font>
    <font>
      <sz val="7"/>
      <color indexed="12"/>
      <name val="ＭＳ ゴシック"/>
      <family val="3"/>
      <charset val="128"/>
    </font>
    <font>
      <sz val="10.5"/>
      <name val="ＭＳ ゴシック"/>
      <family val="3"/>
      <charset val="128"/>
    </font>
    <font>
      <sz val="7"/>
      <name val="ＭＳ ゴシック"/>
      <family val="3"/>
      <charset val="128"/>
    </font>
    <font>
      <sz val="20"/>
      <color indexed="12"/>
      <name val="ＪＳ明朝"/>
      <family val="1"/>
      <charset val="128"/>
    </font>
    <font>
      <sz val="15"/>
      <color indexed="12"/>
      <name val="ＭＳ Ｐゴシック"/>
      <family val="3"/>
      <charset val="128"/>
    </font>
    <font>
      <sz val="7.5"/>
      <name val="HGｺﾞｼｯｸM"/>
      <family val="3"/>
      <charset val="128"/>
    </font>
    <font>
      <sz val="10"/>
      <color indexed="8"/>
      <name val="ＪＳＰ明朝"/>
      <family val="1"/>
      <charset val="128"/>
    </font>
    <font>
      <sz val="9"/>
      <name val="ＭＳ Ｐゴシック"/>
      <family val="3"/>
      <charset val="128"/>
    </font>
    <font>
      <sz val="10"/>
      <color indexed="8"/>
      <name val="ＭＳ Ｐ明朝"/>
      <family val="1"/>
      <charset val="128"/>
    </font>
    <font>
      <sz val="6"/>
      <color indexed="8"/>
      <name val="ＭＳ Ｐ明朝"/>
      <family val="1"/>
      <charset val="128"/>
    </font>
    <font>
      <sz val="12"/>
      <name val="ＪＳ明朝"/>
      <family val="1"/>
      <charset val="128"/>
    </font>
    <font>
      <sz val="12"/>
      <name val="ＭＳ Ｐゴシック"/>
      <family val="3"/>
      <charset val="128"/>
    </font>
    <font>
      <sz val="9"/>
      <color indexed="8"/>
      <name val="ＭＳ Ｐ明朝"/>
      <family val="1"/>
      <charset val="128"/>
    </font>
    <font>
      <sz val="16"/>
      <name val="ＭＳ Ｐゴシック"/>
      <family val="3"/>
      <charset val="128"/>
    </font>
    <font>
      <sz val="10.5"/>
      <color indexed="12"/>
      <name val="HG明朝B"/>
      <family val="1"/>
      <charset val="128"/>
    </font>
    <font>
      <sz val="10.5"/>
      <name val="HG明朝B"/>
      <family val="1"/>
      <charset val="128"/>
    </font>
    <font>
      <sz val="14"/>
      <name val="HGP明朝B"/>
      <family val="1"/>
      <charset val="128"/>
    </font>
    <font>
      <sz val="10.5"/>
      <color indexed="12"/>
      <name val="HGP明朝B"/>
      <family val="1"/>
      <charset val="128"/>
    </font>
    <font>
      <sz val="10.5"/>
      <name val="HGP明朝B"/>
      <family val="1"/>
      <charset val="128"/>
    </font>
    <font>
      <sz val="10.5"/>
      <color indexed="12"/>
      <name val="ＪＳ明朝"/>
      <family val="1"/>
      <charset val="128"/>
    </font>
    <font>
      <sz val="10.5"/>
      <name val="ＪＳＰ明朝"/>
      <family val="1"/>
      <charset val="128"/>
    </font>
    <font>
      <sz val="10.5"/>
      <color indexed="12"/>
      <name val="ＪＳＰ明朝"/>
      <family val="1"/>
      <charset val="128"/>
    </font>
    <font>
      <sz val="10.5"/>
      <name val="ＭＳ Ｐ明朝"/>
      <family val="1"/>
      <charset val="128"/>
    </font>
    <font>
      <sz val="8"/>
      <color indexed="8"/>
      <name val="HGｺﾞｼｯｸM"/>
      <family val="3"/>
      <charset val="128"/>
    </font>
    <font>
      <sz val="8"/>
      <name val="ＭＳ Ｐゴシック"/>
      <family val="3"/>
      <charset val="128"/>
    </font>
    <font>
      <sz val="11"/>
      <color indexed="81"/>
      <name val="ＭＳ Ｐゴシック"/>
      <family val="3"/>
      <charset val="128"/>
    </font>
    <font>
      <b/>
      <sz val="11"/>
      <color indexed="81"/>
      <name val="ＭＳ Ｐゴシック"/>
      <family val="3"/>
      <charset val="128"/>
    </font>
    <font>
      <sz val="11"/>
      <name val="ＭＳ 明朝"/>
      <family val="1"/>
      <charset val="128"/>
    </font>
    <font>
      <sz val="10"/>
      <name val="ＭＳ ゴシック"/>
      <family val="3"/>
      <charset val="128"/>
    </font>
    <font>
      <sz val="16"/>
      <color indexed="9"/>
      <name val="ＭＳ Ｐゴシック"/>
      <family val="3"/>
      <charset val="128"/>
    </font>
    <font>
      <sz val="10.5"/>
      <color indexed="8"/>
      <name val="ＭＳ Ｐゴシック"/>
      <family val="3"/>
      <charset val="128"/>
    </font>
    <font>
      <sz val="7"/>
      <name val="ＭＳ Ｐゴシック"/>
      <family val="3"/>
      <charset val="128"/>
    </font>
    <font>
      <sz val="14"/>
      <name val="ＭＳ Ｐゴシック"/>
      <family val="3"/>
      <charset val="128"/>
    </font>
    <font>
      <sz val="9"/>
      <color indexed="12"/>
      <name val="ＭＳ Ｐゴシック"/>
      <family val="3"/>
      <charset val="128"/>
    </font>
    <font>
      <sz val="8.5"/>
      <name val="ＭＳ Ｐゴシック"/>
      <family val="3"/>
      <charset val="128"/>
    </font>
    <font>
      <sz val="8.5"/>
      <color indexed="12"/>
      <name val="ＭＳ Ｐゴシック"/>
      <family val="3"/>
      <charset val="128"/>
    </font>
    <font>
      <sz val="10.5"/>
      <name val="ＭＳ Ｐゴシック"/>
      <family val="3"/>
      <charset val="128"/>
    </font>
    <font>
      <sz val="10"/>
      <name val="ＭＳ 明朝"/>
      <family val="1"/>
      <charset val="128"/>
    </font>
    <font>
      <sz val="16"/>
      <name val="ＭＳ 明朝"/>
      <family val="1"/>
      <charset val="128"/>
    </font>
    <font>
      <sz val="10"/>
      <color indexed="9"/>
      <name val="ＭＳ Ｐゴシック"/>
      <family val="3"/>
      <charset val="128"/>
    </font>
    <font>
      <sz val="10"/>
      <name val="ＭＳ Ｐ明朝"/>
      <family val="1"/>
      <charset val="128"/>
    </font>
    <font>
      <sz val="8.5"/>
      <color indexed="48"/>
      <name val="ＭＳ Ｐゴシック"/>
      <family val="3"/>
      <charset val="128"/>
    </font>
    <font>
      <sz val="7.5"/>
      <name val="HGPｺﾞｼｯｸM"/>
      <family val="3"/>
      <charset val="128"/>
    </font>
    <font>
      <sz val="5"/>
      <color indexed="8"/>
      <name val="ＪＳ明朝"/>
      <family val="1"/>
      <charset val="128"/>
    </font>
    <font>
      <sz val="14"/>
      <color indexed="9"/>
      <name val="ＭＳ Ｐゴシック"/>
      <family val="3"/>
      <charset val="128"/>
    </font>
    <font>
      <sz val="10.5"/>
      <color indexed="23"/>
      <name val="ＪＳ明朝"/>
      <family val="1"/>
      <charset val="128"/>
    </font>
    <font>
      <sz val="10"/>
      <color indexed="12"/>
      <name val="ＪＳＰ明朝"/>
      <family val="1"/>
      <charset val="128"/>
    </font>
    <font>
      <sz val="10.5"/>
      <color indexed="13"/>
      <name val="ＭＳ Ｐゴシック"/>
      <family val="3"/>
      <charset val="128"/>
    </font>
    <font>
      <sz val="12"/>
      <color indexed="12"/>
      <name val="HGP創英角ﾎﾟｯﾌﾟ体"/>
      <family val="3"/>
      <charset val="128"/>
    </font>
    <font>
      <sz val="16"/>
      <name val="ＪＳ明朝"/>
      <family val="1"/>
      <charset val="128"/>
    </font>
    <font>
      <sz val="11"/>
      <color indexed="12"/>
      <name val="ＭＳ Ｐゴシック"/>
      <family val="3"/>
      <charset val="128"/>
    </font>
    <font>
      <sz val="8"/>
      <color indexed="12"/>
      <name val="ＭＳ Ｐゴシック"/>
      <family val="3"/>
      <charset val="128"/>
    </font>
    <font>
      <sz val="14"/>
      <color indexed="12"/>
      <name val="ＭＳ Ｐゴシック"/>
      <family val="3"/>
      <charset val="128"/>
    </font>
    <font>
      <sz val="12"/>
      <color indexed="12"/>
      <name val="ＭＳ Ｐゴシック"/>
      <family val="3"/>
      <charset val="128"/>
    </font>
    <font>
      <sz val="14"/>
      <name val="HG行書体"/>
      <family val="4"/>
      <charset val="128"/>
    </font>
    <font>
      <sz val="14"/>
      <color indexed="12"/>
      <name val="HG行書体"/>
      <family val="4"/>
      <charset val="128"/>
    </font>
    <font>
      <sz val="9"/>
      <name val="AR P楷書体M"/>
      <family val="4"/>
      <charset val="128"/>
    </font>
    <font>
      <sz val="8.5"/>
      <name val="AR P楷書体M"/>
      <family val="4"/>
      <charset val="128"/>
    </font>
    <font>
      <sz val="7"/>
      <name val="AR P楷書体M"/>
      <family val="4"/>
      <charset val="128"/>
    </font>
    <font>
      <sz val="8.5"/>
      <color indexed="12"/>
      <name val="AR P楷書体M"/>
      <family val="4"/>
      <charset val="128"/>
    </font>
    <font>
      <sz val="9"/>
      <color indexed="12"/>
      <name val="AR P楷書体M"/>
      <family val="4"/>
      <charset val="128"/>
    </font>
    <font>
      <sz val="10"/>
      <name val="AR P楷書体M"/>
      <family val="4"/>
      <charset val="128"/>
    </font>
    <font>
      <sz val="12"/>
      <name val="AR P楷書体M"/>
      <family val="4"/>
      <charset val="128"/>
    </font>
    <font>
      <sz val="11"/>
      <color indexed="9"/>
      <name val="ＭＳ Ｐゴシック"/>
      <family val="3"/>
      <charset val="128"/>
    </font>
    <font>
      <sz val="11"/>
      <name val="AR P教科書体M"/>
      <family val="4"/>
      <charset val="128"/>
    </font>
    <font>
      <b/>
      <sz val="14"/>
      <name val="AR P楷書体M"/>
      <family val="4"/>
      <charset val="128"/>
    </font>
    <font>
      <sz val="7"/>
      <name val="AR P教科書体M"/>
      <family val="4"/>
      <charset val="128"/>
    </font>
    <font>
      <sz val="9"/>
      <name val="AR P教科書体M"/>
      <family val="4"/>
      <charset val="128"/>
    </font>
    <font>
      <sz val="10"/>
      <name val="AR P教科書体M"/>
      <family val="4"/>
      <charset val="128"/>
    </font>
    <font>
      <sz val="8.5"/>
      <name val="AR P教科書体M"/>
      <family val="4"/>
      <charset val="128"/>
    </font>
    <font>
      <sz val="12"/>
      <name val="AR P教科書体M"/>
      <family val="4"/>
      <charset val="128"/>
    </font>
    <font>
      <b/>
      <sz val="14"/>
      <name val="AR P宋朝体M"/>
      <family val="1"/>
      <charset val="128"/>
    </font>
    <font>
      <sz val="8.5"/>
      <name val="ＭＳ Ｐゴシック"/>
      <family val="3"/>
      <charset val="128"/>
    </font>
    <font>
      <sz val="8.5"/>
      <color indexed="12"/>
      <name val="ＭＳ Ｐゴシック"/>
      <family val="3"/>
      <charset val="128"/>
    </font>
    <font>
      <sz val="9"/>
      <name val="ＭＳ Ｐゴシック"/>
      <family val="3"/>
      <charset val="128"/>
    </font>
    <font>
      <sz val="8.5"/>
      <color indexed="48"/>
      <name val="ＭＳ Ｐゴシック"/>
      <family val="3"/>
      <charset val="128"/>
    </font>
    <font>
      <sz val="11"/>
      <color indexed="8"/>
      <name val="ＭＳ Ｐゴシック"/>
      <family val="3"/>
      <charset val="128"/>
    </font>
    <font>
      <sz val="11"/>
      <name val="ＭＳ Ｐゴシック"/>
      <family val="3"/>
      <charset val="128"/>
    </font>
    <font>
      <sz val="18"/>
      <name val="ＭＳ Ｐ明朝"/>
      <family val="1"/>
      <charset val="128"/>
    </font>
    <font>
      <sz val="12"/>
      <color indexed="9"/>
      <name val="ＭＳ Ｐゴシック"/>
      <family val="3"/>
      <charset val="128"/>
    </font>
    <font>
      <vertAlign val="subscript"/>
      <sz val="18"/>
      <color indexed="12"/>
      <name val="HG正楷書体-PRO"/>
      <family val="4"/>
      <charset val="128"/>
    </font>
    <font>
      <sz val="11"/>
      <color indexed="22"/>
      <name val="ＭＳ Ｐゴシック"/>
      <family val="3"/>
      <charset val="128"/>
    </font>
    <font>
      <sz val="20"/>
      <color indexed="12"/>
      <name val="AR楷書体M"/>
      <family val="4"/>
      <charset val="128"/>
    </font>
    <font>
      <sz val="11"/>
      <name val="HGS創英角ｺﾞｼｯｸUB"/>
      <family val="3"/>
      <charset val="128"/>
    </font>
    <font>
      <sz val="9"/>
      <color indexed="9"/>
      <name val="ＭＳ Ｐゴシック"/>
      <family val="3"/>
      <charset val="128"/>
    </font>
    <font>
      <sz val="10"/>
      <color indexed="13"/>
      <name val="ＭＳ Ｐゴシック"/>
      <family val="3"/>
      <charset val="128"/>
    </font>
    <font>
      <sz val="8"/>
      <name val="AR P教科書体M"/>
      <family val="4"/>
      <charset val="128"/>
    </font>
    <font>
      <sz val="9"/>
      <color indexed="13"/>
      <name val="ＭＳ Ｐゴシック"/>
      <family val="3"/>
      <charset val="128"/>
    </font>
    <font>
      <sz val="12"/>
      <color indexed="12"/>
      <name val="AR P教科書体M"/>
      <family val="4"/>
      <charset val="128"/>
    </font>
    <font>
      <sz val="16"/>
      <color indexed="12"/>
      <name val="AR P教科書体M"/>
      <family val="4"/>
      <charset val="128"/>
    </font>
    <font>
      <sz val="11"/>
      <color indexed="12"/>
      <name val="AR P教科書体M"/>
      <family val="4"/>
      <charset val="128"/>
    </font>
    <font>
      <sz val="11"/>
      <name val="AR P隷書体M"/>
      <family val="4"/>
      <charset val="128"/>
    </font>
    <font>
      <sz val="7.5"/>
      <name val="AR P隷書体M"/>
      <family val="4"/>
      <charset val="128"/>
    </font>
    <font>
      <sz val="11"/>
      <name val="ＤＦ平成明朝体W3"/>
      <family val="1"/>
      <charset val="128"/>
    </font>
    <font>
      <sz val="11"/>
      <color indexed="12"/>
      <name val="ＤＦ平成明朝体W3"/>
      <family val="1"/>
      <charset val="128"/>
    </font>
    <font>
      <b/>
      <sz val="20"/>
      <name val="ＤＦ平成明朝体W3"/>
      <family val="1"/>
      <charset val="128"/>
    </font>
    <font>
      <sz val="11"/>
      <color indexed="8"/>
      <name val="ＤＦ平成明朝体W3"/>
      <family val="1"/>
      <charset val="128"/>
    </font>
    <font>
      <sz val="11"/>
      <color indexed="13"/>
      <name val="ＤＦ平成明朝体W3"/>
      <family val="1"/>
      <charset val="128"/>
    </font>
    <font>
      <sz val="8"/>
      <color indexed="12"/>
      <name val="ＤＦＰ新細丸ゴシック体"/>
      <family val="3"/>
      <charset val="128"/>
    </font>
    <font>
      <sz val="20"/>
      <name val="ＤＦ平成明朝体W7"/>
      <family val="1"/>
      <charset val="128"/>
    </font>
    <font>
      <sz val="36"/>
      <name val="ＤＨＰ平成明朝体W7"/>
      <family val="1"/>
      <charset val="128"/>
    </font>
    <font>
      <sz val="14"/>
      <name val="ＤＦ平成明朝体W7"/>
      <family val="1"/>
      <charset val="128"/>
    </font>
    <font>
      <sz val="14"/>
      <color indexed="12"/>
      <name val="ＤＨＰ平成明朝体W7"/>
      <family val="1"/>
      <charset val="128"/>
    </font>
    <font>
      <sz val="9"/>
      <name val="ＤＨＰ平成明朝体W7"/>
      <family val="1"/>
      <charset val="128"/>
    </font>
    <font>
      <sz val="14"/>
      <name val="ＤＨＰ平成明朝体W7"/>
      <family val="1"/>
      <charset val="128"/>
    </font>
    <font>
      <sz val="9.5"/>
      <color indexed="8"/>
      <name val="ＪＳ明朝"/>
      <family val="1"/>
      <charset val="128"/>
    </font>
    <font>
      <sz val="14"/>
      <color indexed="12"/>
      <name val="AR P教科書体M"/>
      <family val="4"/>
      <charset val="128"/>
    </font>
    <font>
      <sz val="9"/>
      <color indexed="8"/>
      <name val="AR丸ゴシック体M"/>
      <family val="3"/>
      <charset val="128"/>
    </font>
    <font>
      <sz val="8.5"/>
      <color indexed="8"/>
      <name val="AR丸ゴシック体M"/>
      <family val="3"/>
      <charset val="128"/>
    </font>
    <font>
      <sz val="12"/>
      <name val="ＭＳ Ｐ明朝"/>
      <family val="1"/>
      <charset val="128"/>
    </font>
    <font>
      <sz val="11"/>
      <name val="ＭＳ Ｐ明朝"/>
      <family val="1"/>
      <charset val="128"/>
    </font>
    <font>
      <b/>
      <sz val="18"/>
      <name val="ＭＳ Ｐ明朝"/>
      <family val="1"/>
      <charset val="128"/>
    </font>
    <font>
      <sz val="12"/>
      <color indexed="12"/>
      <name val="ＪＳ明朝"/>
      <family val="1"/>
      <charset val="128"/>
    </font>
    <font>
      <sz val="12"/>
      <name val="ＭＳ ゴシック"/>
      <family val="3"/>
      <charset val="128"/>
    </font>
    <font>
      <sz val="11"/>
      <color indexed="12"/>
      <name val="ＭＳ 明朝"/>
      <family val="1"/>
      <charset val="128"/>
    </font>
    <font>
      <sz val="11"/>
      <color theme="1" tint="0.499984740745262"/>
      <name val="ＭＳ 明朝"/>
      <family val="1"/>
      <charset val="128"/>
    </font>
    <font>
      <sz val="11"/>
      <color indexed="8"/>
      <name val="ＭＳ 明朝"/>
      <family val="1"/>
      <charset val="128"/>
    </font>
    <font>
      <sz val="12"/>
      <name val="ＭＳ 明朝"/>
      <family val="1"/>
      <charset val="128"/>
    </font>
    <font>
      <sz val="12"/>
      <color indexed="12"/>
      <name val="ＭＳ 明朝"/>
      <family val="1"/>
      <charset val="128"/>
    </font>
    <font>
      <sz val="12"/>
      <color theme="1" tint="0.499984740745262"/>
      <name val="ＭＳ Ｐ明朝"/>
      <family val="1"/>
      <charset val="128"/>
    </font>
    <font>
      <sz val="12"/>
      <color theme="1" tint="0.499984740745262"/>
      <name val="ＭＳ 明朝"/>
      <family val="1"/>
      <charset val="128"/>
    </font>
    <font>
      <b/>
      <sz val="11"/>
      <color indexed="12"/>
      <name val="ＭＳ Ｐ明朝"/>
      <family val="1"/>
      <charset val="128"/>
    </font>
    <font>
      <b/>
      <sz val="20"/>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0"/>
        <bgColor indexed="64"/>
      </patternFill>
    </fill>
    <fill>
      <patternFill patternType="solid">
        <fgColor indexed="8"/>
        <bgColor indexed="64"/>
      </patternFill>
    </fill>
  </fills>
  <borders count="90">
    <border>
      <left/>
      <right/>
      <top/>
      <bottom/>
      <diagonal/>
    </border>
    <border>
      <left style="double">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medium">
        <color indexed="14"/>
      </left>
      <right/>
      <top style="medium">
        <color indexed="14"/>
      </top>
      <bottom style="medium">
        <color indexed="14"/>
      </bottom>
      <diagonal/>
    </border>
    <border>
      <left/>
      <right/>
      <top style="medium">
        <color indexed="14"/>
      </top>
      <bottom style="medium">
        <color indexed="14"/>
      </bottom>
      <diagonal/>
    </border>
    <border>
      <left/>
      <right style="medium">
        <color indexed="14"/>
      </right>
      <top style="medium">
        <color indexed="14"/>
      </top>
      <bottom style="medium">
        <color indexed="14"/>
      </bottom>
      <diagonal/>
    </border>
    <border>
      <left style="double">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double">
        <color indexed="64"/>
      </right>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style="medium">
        <color indexed="14"/>
      </left>
      <right style="medium">
        <color indexed="14"/>
      </right>
      <top style="medium">
        <color indexed="14"/>
      </top>
      <bottom style="medium">
        <color indexed="1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bottom style="hair">
        <color indexed="64"/>
      </bottom>
      <diagonal/>
    </border>
    <border>
      <left style="medium">
        <color indexed="14"/>
      </left>
      <right/>
      <top style="medium">
        <color indexed="14"/>
      </top>
      <bottom/>
      <diagonal/>
    </border>
    <border>
      <left/>
      <right/>
      <top style="medium">
        <color indexed="14"/>
      </top>
      <bottom/>
      <diagonal/>
    </border>
    <border>
      <left/>
      <right style="medium">
        <color indexed="14"/>
      </right>
      <top style="medium">
        <color indexed="14"/>
      </top>
      <bottom/>
      <diagonal/>
    </border>
    <border>
      <left style="medium">
        <color indexed="14"/>
      </left>
      <right/>
      <top/>
      <bottom style="medium">
        <color indexed="14"/>
      </bottom>
      <diagonal/>
    </border>
    <border>
      <left/>
      <right/>
      <top/>
      <bottom style="medium">
        <color indexed="14"/>
      </bottom>
      <diagonal/>
    </border>
    <border>
      <left/>
      <right style="medium">
        <color indexed="14"/>
      </right>
      <top/>
      <bottom style="medium">
        <color indexed="1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right style="hair">
        <color indexed="64"/>
      </right>
      <top/>
      <bottom/>
      <diagonal/>
    </border>
    <border>
      <left style="hair">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ck">
        <color indexed="10"/>
      </left>
      <right style="thick">
        <color indexed="10"/>
      </right>
      <top style="thick">
        <color indexed="10"/>
      </top>
      <bottom style="thick">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dashDot">
        <color indexed="64"/>
      </top>
      <bottom/>
      <diagonal/>
    </border>
    <border>
      <left/>
      <right/>
      <top style="dashDot">
        <color indexed="8"/>
      </top>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right/>
      <top/>
      <bottom style="hair">
        <color indexed="43"/>
      </bottom>
      <diagonal/>
    </border>
    <border>
      <left/>
      <right/>
      <top style="hair">
        <color indexed="43"/>
      </top>
      <bottom style="hair">
        <color indexed="43"/>
      </bottom>
      <diagonal/>
    </border>
    <border>
      <left/>
      <right style="double">
        <color indexed="64"/>
      </right>
      <top style="hair">
        <color indexed="64"/>
      </top>
      <bottom/>
      <diagonal/>
    </border>
    <border>
      <left style="double">
        <color indexed="64"/>
      </left>
      <right/>
      <top/>
      <bottom/>
      <diagonal/>
    </border>
    <border>
      <left/>
      <right style="double">
        <color indexed="64"/>
      </right>
      <top/>
      <bottom/>
      <diagonal/>
    </border>
    <border>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double">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double">
        <color indexed="64"/>
      </top>
      <bottom/>
      <diagonal/>
    </border>
    <border>
      <left style="thin">
        <color indexed="64"/>
      </left>
      <right style="thin">
        <color indexed="64"/>
      </right>
      <top/>
      <bottom style="thin">
        <color indexed="64"/>
      </bottom>
      <diagonal/>
    </border>
    <border>
      <left/>
      <right style="double">
        <color indexed="64"/>
      </right>
      <top style="double">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right style="thin">
        <color indexed="64"/>
      </right>
      <top style="thin">
        <color indexed="64"/>
      </top>
      <bottom style="hair">
        <color indexed="64"/>
      </bottom>
      <diagonal/>
    </border>
    <border>
      <left/>
      <right/>
      <top/>
      <bottom style="dashDot">
        <color indexed="64"/>
      </bottom>
      <diagonal/>
    </border>
    <border>
      <left style="medium">
        <color indexed="10"/>
      </left>
      <right style="medium">
        <color indexed="10"/>
      </right>
      <top style="medium">
        <color indexed="10"/>
      </top>
      <bottom/>
      <diagonal/>
    </border>
    <border>
      <left style="medium">
        <color indexed="10"/>
      </left>
      <right style="medium">
        <color indexed="10"/>
      </right>
      <top/>
      <bottom style="medium">
        <color indexed="10"/>
      </bottom>
      <diagonal/>
    </border>
    <border>
      <left/>
      <right/>
      <top/>
      <bottom style="hair">
        <color auto="1"/>
      </bottom>
      <diagonal/>
    </border>
    <border>
      <left style="thin">
        <color indexed="9"/>
      </left>
      <right style="thin">
        <color indexed="9"/>
      </right>
      <top style="thin">
        <color indexed="9"/>
      </top>
      <bottom style="thin">
        <color indexed="9"/>
      </bottom>
      <diagonal/>
    </border>
  </borders>
  <cellStyleXfs count="7">
    <xf numFmtId="0" fontId="0" fillId="0" borderId="0"/>
    <xf numFmtId="0" fontId="22" fillId="0" borderId="0" applyNumberFormat="0" applyFill="0" applyBorder="0" applyAlignment="0" applyProtection="0">
      <alignment vertical="top"/>
      <protection locked="0"/>
    </xf>
    <xf numFmtId="0" fontId="126" fillId="0" borderId="0">
      <alignment vertical="center"/>
    </xf>
    <xf numFmtId="0" fontId="76" fillId="0" borderId="0">
      <alignment vertical="center"/>
    </xf>
    <xf numFmtId="0" fontId="86" fillId="0" borderId="0">
      <alignment vertical="center"/>
      <protection locked="0"/>
    </xf>
    <xf numFmtId="38" fontId="126" fillId="0" borderId="0" applyFont="0" applyFill="0" applyBorder="0" applyAlignment="0" applyProtection="0"/>
    <xf numFmtId="0" fontId="162" fillId="0" borderId="0">
      <alignment vertical="center"/>
    </xf>
  </cellStyleXfs>
  <cellXfs count="785">
    <xf numFmtId="0" fontId="0" fillId="0" borderId="0" xfId="0"/>
    <xf numFmtId="0" fontId="1" fillId="0" borderId="0" xfId="0" applyFont="1" applyFill="1" applyAlignment="1" applyProtection="1">
      <alignment horizontal="center" vertical="center"/>
    </xf>
    <xf numFmtId="0" fontId="1" fillId="0" borderId="0" xfId="0" applyFont="1" applyFill="1" applyAlignment="1">
      <alignment vertical="center"/>
    </xf>
    <xf numFmtId="0" fontId="1" fillId="0" borderId="0" xfId="0" applyFont="1" applyFill="1" applyAlignment="1" applyProtection="1">
      <alignment vertical="center"/>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distributed" vertical="center" wrapText="1"/>
    </xf>
    <xf numFmtId="0" fontId="4" fillId="0" borderId="0" xfId="0" applyFont="1" applyFill="1" applyAlignment="1">
      <alignment vertical="center" wrapText="1"/>
    </xf>
    <xf numFmtId="0" fontId="4" fillId="0" borderId="0" xfId="0" applyFont="1" applyFill="1" applyAlignment="1">
      <alignment vertical="center"/>
    </xf>
    <xf numFmtId="0" fontId="4" fillId="0" borderId="0" xfId="0" applyFont="1" applyAlignment="1">
      <alignment vertical="center"/>
    </xf>
    <xf numFmtId="0" fontId="1" fillId="0" borderId="0" xfId="0" applyFont="1" applyAlignment="1">
      <alignment vertical="center"/>
    </xf>
    <xf numFmtId="0" fontId="1" fillId="0" borderId="0" xfId="0" applyFont="1" applyAlignment="1" applyProtection="1">
      <alignment horizontal="center" vertical="center"/>
    </xf>
    <xf numFmtId="0" fontId="1" fillId="0" borderId="0" xfId="0" applyFont="1" applyAlignment="1" applyProtection="1">
      <alignment vertical="center"/>
    </xf>
    <xf numFmtId="0" fontId="5" fillId="0" borderId="0" xfId="0" applyFont="1" applyFill="1" applyAlignment="1" applyProtection="1">
      <alignment vertical="center"/>
    </xf>
    <xf numFmtId="0" fontId="6" fillId="0" borderId="0" xfId="0" applyFont="1" applyFill="1" applyAlignment="1">
      <alignment horizontal="center" vertical="top"/>
    </xf>
    <xf numFmtId="0" fontId="7" fillId="0" borderId="0" xfId="0" applyFont="1" applyFill="1" applyAlignment="1" applyProtection="1">
      <alignment vertical="center"/>
    </xf>
    <xf numFmtId="0" fontId="3" fillId="0" borderId="0" xfId="0" applyFont="1" applyFill="1" applyAlignment="1">
      <alignment horizontal="right" vertical="center" wrapText="1"/>
    </xf>
    <xf numFmtId="0" fontId="1" fillId="0" borderId="1" xfId="0" applyFont="1" applyBorder="1" applyAlignment="1" applyProtection="1">
      <alignment vertical="center"/>
    </xf>
    <xf numFmtId="0" fontId="1" fillId="0" borderId="2" xfId="0" applyFont="1" applyBorder="1" applyAlignment="1" applyProtection="1"/>
    <xf numFmtId="0" fontId="1" fillId="0" borderId="3" xfId="0" applyFont="1" applyBorder="1" applyAlignment="1" applyProtection="1"/>
    <xf numFmtId="0" fontId="1" fillId="0" borderId="4" xfId="0" applyFont="1" applyBorder="1" applyAlignment="1" applyProtection="1">
      <alignment vertical="center"/>
    </xf>
    <xf numFmtId="0" fontId="1" fillId="0" borderId="0" xfId="0" applyFont="1" applyFill="1" applyAlignment="1">
      <alignment horizontal="center" vertical="center"/>
    </xf>
    <xf numFmtId="0" fontId="1" fillId="0" borderId="5" xfId="0" applyFont="1" applyFill="1" applyBorder="1" applyAlignment="1">
      <alignment horizontal="center" vertical="center" wrapText="1"/>
    </xf>
    <xf numFmtId="0" fontId="9" fillId="2" borderId="6" xfId="0" applyFont="1" applyFill="1" applyBorder="1" applyAlignment="1" applyProtection="1">
      <alignment horizontal="left" shrinkToFit="1"/>
      <protection locked="0"/>
    </xf>
    <xf numFmtId="0" fontId="1" fillId="2" borderId="7" xfId="0" applyFont="1" applyFill="1" applyBorder="1" applyAlignment="1" applyProtection="1">
      <alignment horizontal="left" vertical="center" shrinkToFit="1"/>
    </xf>
    <xf numFmtId="176" fontId="10" fillId="0" borderId="0" xfId="0" applyNumberFormat="1" applyFont="1" applyFill="1" applyAlignment="1">
      <alignment horizontal="left" vertical="center" wrapText="1"/>
    </xf>
    <xf numFmtId="176" fontId="10" fillId="0" borderId="0" xfId="0" applyNumberFormat="1" applyFont="1" applyFill="1" applyAlignment="1">
      <alignment vertical="center" wrapText="1" shrinkToFit="1"/>
    </xf>
    <xf numFmtId="0" fontId="1" fillId="0" borderId="8" xfId="0" applyFont="1" applyBorder="1" applyAlignment="1" applyProtection="1"/>
    <xf numFmtId="0" fontId="1" fillId="0" borderId="9" xfId="0" applyFont="1" applyBorder="1" applyAlignment="1" applyProtection="1"/>
    <xf numFmtId="0" fontId="1" fillId="0" borderId="10" xfId="0" applyFont="1" applyBorder="1" applyAlignment="1" applyProtection="1"/>
    <xf numFmtId="0" fontId="1" fillId="0" borderId="11" xfId="0" applyFont="1" applyBorder="1" applyAlignment="1" applyProtection="1"/>
    <xf numFmtId="0" fontId="1" fillId="0" borderId="0" xfId="0" applyFont="1" applyFill="1" applyAlignment="1">
      <alignment horizontal="center" vertical="center" wrapText="1"/>
    </xf>
    <xf numFmtId="0" fontId="11" fillId="2" borderId="6" xfId="0" applyFont="1" applyFill="1" applyBorder="1" applyAlignment="1" applyProtection="1">
      <alignment horizontal="left" shrinkToFit="1"/>
      <protection locked="0"/>
    </xf>
    <xf numFmtId="178" fontId="3" fillId="0" borderId="0" xfId="0" applyNumberFormat="1" applyFont="1" applyFill="1" applyAlignment="1">
      <alignment vertical="center" wrapText="1"/>
    </xf>
    <xf numFmtId="0" fontId="10" fillId="0" borderId="0" xfId="0" applyFont="1" applyFill="1" applyAlignment="1">
      <alignment horizontal="center" vertical="center" wrapText="1"/>
    </xf>
    <xf numFmtId="0" fontId="12" fillId="0" borderId="0" xfId="0" applyFont="1" applyFill="1" applyAlignment="1" applyProtection="1">
      <alignment horizontal="center" shrinkToFit="1"/>
    </xf>
    <xf numFmtId="0" fontId="1" fillId="0" borderId="12" xfId="0" applyFont="1" applyBorder="1" applyAlignment="1" applyProtection="1">
      <alignment vertical="center"/>
    </xf>
    <xf numFmtId="0" fontId="1" fillId="0" borderId="13" xfId="0" applyFont="1" applyBorder="1" applyAlignment="1" applyProtection="1"/>
    <xf numFmtId="178" fontId="13" fillId="0" borderId="13" xfId="0" applyNumberFormat="1" applyFont="1" applyBorder="1" applyAlignment="1" applyProtection="1">
      <alignment horizontal="left" vertical="center" shrinkToFit="1"/>
    </xf>
    <xf numFmtId="178" fontId="14" fillId="2" borderId="14" xfId="0" applyNumberFormat="1" applyFont="1" applyFill="1" applyBorder="1" applyAlignment="1" applyProtection="1">
      <alignment horizontal="center" vertical="center" shrinkToFit="1"/>
      <protection locked="0"/>
    </xf>
    <xf numFmtId="0" fontId="1" fillId="0" borderId="14" xfId="0" applyFont="1" applyBorder="1" applyAlignment="1" applyProtection="1">
      <alignment horizontal="center" vertical="center"/>
    </xf>
    <xf numFmtId="0" fontId="1" fillId="0" borderId="14" xfId="0" applyFont="1" applyBorder="1" applyAlignment="1" applyProtection="1"/>
    <xf numFmtId="0" fontId="1" fillId="0" borderId="15" xfId="0" applyFont="1" applyBorder="1" applyAlignment="1" applyProtection="1"/>
    <xf numFmtId="0" fontId="1" fillId="0" borderId="16" xfId="0" applyFont="1" applyBorder="1" applyAlignment="1" applyProtection="1">
      <alignment vertical="center"/>
    </xf>
    <xf numFmtId="178" fontId="14" fillId="2" borderId="14" xfId="0" applyNumberFormat="1" applyFont="1" applyFill="1" applyBorder="1" applyAlignment="1" applyProtection="1">
      <alignment horizontal="left" vertical="center" shrinkToFit="1"/>
      <protection locked="0"/>
    </xf>
    <xf numFmtId="0" fontId="1" fillId="0" borderId="17" xfId="0" applyFont="1" applyBorder="1" applyAlignment="1" applyProtection="1">
      <alignment vertical="center"/>
    </xf>
    <xf numFmtId="0" fontId="16" fillId="2" borderId="6" xfId="0" applyFont="1" applyFill="1" applyBorder="1" applyAlignment="1" applyProtection="1">
      <alignment horizontal="left" shrinkToFit="1"/>
      <protection locked="0"/>
    </xf>
    <xf numFmtId="0" fontId="10" fillId="0" borderId="0" xfId="0" applyFont="1" applyFill="1" applyAlignment="1">
      <alignment vertical="center" wrapText="1"/>
    </xf>
    <xf numFmtId="0" fontId="17" fillId="0" borderId="0" xfId="0" applyFont="1" applyFill="1" applyAlignment="1">
      <alignment vertical="center" wrapText="1"/>
    </xf>
    <xf numFmtId="179" fontId="18" fillId="0" borderId="0" xfId="0" applyNumberFormat="1" applyFont="1" applyFill="1" applyAlignment="1" applyProtection="1">
      <alignment horizontal="center" vertical="center" shrinkToFit="1"/>
    </xf>
    <xf numFmtId="0" fontId="1" fillId="0" borderId="18" xfId="0" applyFont="1" applyBorder="1" applyAlignment="1" applyProtection="1">
      <alignment vertical="center"/>
    </xf>
    <xf numFmtId="0" fontId="1" fillId="0" borderId="19" xfId="0" applyFont="1" applyBorder="1" applyAlignment="1" applyProtection="1">
      <alignment vertical="center"/>
    </xf>
    <xf numFmtId="0" fontId="1" fillId="0" borderId="20" xfId="0" applyFont="1" applyBorder="1" applyAlignment="1" applyProtection="1">
      <alignment vertical="center"/>
    </xf>
    <xf numFmtId="0" fontId="1" fillId="0" borderId="21" xfId="0" applyFont="1" applyBorder="1" applyAlignment="1" applyProtection="1">
      <alignment horizontal="center" vertical="center"/>
    </xf>
    <xf numFmtId="178" fontId="14" fillId="2" borderId="21" xfId="0" applyNumberFormat="1" applyFont="1" applyFill="1" applyBorder="1" applyAlignment="1" applyProtection="1">
      <alignment horizontal="left" vertical="center" shrinkToFit="1"/>
      <protection locked="0"/>
    </xf>
    <xf numFmtId="178" fontId="14" fillId="2" borderId="21" xfId="0" applyNumberFormat="1" applyFont="1" applyFill="1" applyBorder="1" applyAlignment="1" applyProtection="1">
      <alignment horizontal="center" vertical="center" shrinkToFit="1"/>
      <protection locked="0"/>
    </xf>
    <xf numFmtId="0" fontId="1" fillId="0" borderId="21" xfId="0" applyFont="1" applyBorder="1" applyAlignment="1" applyProtection="1">
      <alignment vertical="center"/>
    </xf>
    <xf numFmtId="0" fontId="1" fillId="0" borderId="22" xfId="0" applyFont="1" applyBorder="1" applyAlignment="1" applyProtection="1">
      <alignment vertical="center"/>
    </xf>
    <xf numFmtId="0" fontId="1" fillId="0" borderId="5" xfId="0" applyFont="1" applyFill="1" applyBorder="1" applyAlignment="1">
      <alignment horizontal="center" vertical="center"/>
    </xf>
    <xf numFmtId="180" fontId="20" fillId="2" borderId="6" xfId="0" applyNumberFormat="1" applyFont="1" applyFill="1" applyBorder="1" applyAlignment="1" applyProtection="1">
      <alignment horizontal="left" wrapText="1" shrinkToFit="1"/>
      <protection locked="0"/>
    </xf>
    <xf numFmtId="180" fontId="1" fillId="2" borderId="7" xfId="0" applyNumberFormat="1" applyFont="1" applyFill="1" applyBorder="1" applyAlignment="1" applyProtection="1">
      <alignment horizontal="left" vertical="center" wrapText="1" shrinkToFit="1"/>
    </xf>
    <xf numFmtId="0" fontId="3" fillId="0" borderId="0" xfId="0" applyFont="1" applyFill="1" applyAlignment="1">
      <alignment horizontal="left" vertical="center" wrapText="1"/>
    </xf>
    <xf numFmtId="181" fontId="11" fillId="0" borderId="0" xfId="0" applyNumberFormat="1" applyFont="1" applyFill="1" applyAlignment="1" applyProtection="1">
      <alignment horizontal="center" vertical="top"/>
    </xf>
    <xf numFmtId="0" fontId="20" fillId="2" borderId="6" xfId="0" applyFont="1" applyFill="1" applyBorder="1" applyAlignment="1" applyProtection="1">
      <alignment horizontal="left" shrinkToFit="1"/>
      <protection locked="0"/>
    </xf>
    <xf numFmtId="0" fontId="21" fillId="0" borderId="0" xfId="0" applyFont="1" applyAlignment="1" applyProtection="1">
      <alignment horizontal="center" vertical="center"/>
    </xf>
    <xf numFmtId="0" fontId="1" fillId="0" borderId="23" xfId="0" applyFont="1" applyBorder="1" applyAlignment="1" applyProtection="1">
      <alignment vertical="center"/>
    </xf>
    <xf numFmtId="0" fontId="1" fillId="0" borderId="3" xfId="0" applyFont="1" applyBorder="1" applyAlignment="1" applyProtection="1">
      <alignment vertical="center"/>
    </xf>
    <xf numFmtId="178" fontId="14" fillId="2" borderId="2" xfId="0" applyNumberFormat="1" applyFont="1" applyFill="1" applyBorder="1" applyAlignment="1" applyProtection="1">
      <alignment horizontal="left" vertical="center" shrinkToFit="1"/>
      <protection locked="0"/>
    </xf>
    <xf numFmtId="0" fontId="1" fillId="0" borderId="2" xfId="0" applyFont="1" applyBorder="1" applyAlignment="1" applyProtection="1">
      <alignment horizontal="center" vertical="center"/>
    </xf>
    <xf numFmtId="178" fontId="14" fillId="2" borderId="2" xfId="0" applyNumberFormat="1" applyFont="1" applyFill="1" applyBorder="1" applyAlignment="1" applyProtection="1">
      <alignment horizontal="center" vertical="center" shrinkToFit="1"/>
      <protection locked="0"/>
    </xf>
    <xf numFmtId="0" fontId="15" fillId="0" borderId="24" xfId="0" applyFont="1" applyBorder="1" applyAlignment="1" applyProtection="1">
      <alignment horizontal="center" vertical="center"/>
    </xf>
    <xf numFmtId="0" fontId="1" fillId="0" borderId="5" xfId="0" applyFont="1" applyFill="1" applyBorder="1" applyAlignment="1">
      <alignment horizontal="right" vertical="center"/>
    </xf>
    <xf numFmtId="49" fontId="20" fillId="2" borderId="6" xfId="1" applyNumberFormat="1" applyFont="1" applyFill="1" applyBorder="1" applyAlignment="1" applyProtection="1">
      <alignment horizontal="left" shrinkToFit="1"/>
      <protection locked="0"/>
    </xf>
    <xf numFmtId="49" fontId="23" fillId="2" borderId="7" xfId="1" applyNumberFormat="1" applyFont="1" applyFill="1" applyBorder="1" applyAlignment="1" applyProtection="1">
      <alignment horizontal="left" vertical="center" shrinkToFit="1"/>
    </xf>
    <xf numFmtId="182" fontId="3" fillId="0" borderId="0" xfId="0" applyNumberFormat="1" applyFont="1" applyFill="1" applyAlignment="1">
      <alignment horizontal="distributed" vertical="center" wrapText="1"/>
    </xf>
    <xf numFmtId="0" fontId="24" fillId="0" borderId="0" xfId="0" applyFont="1" applyAlignment="1" applyProtection="1">
      <alignment horizontal="center" vertical="center" shrinkToFit="1"/>
    </xf>
    <xf numFmtId="0" fontId="1" fillId="0" borderId="0" xfId="0" applyFont="1" applyFill="1" applyAlignment="1">
      <alignment horizontal="right" vertical="center"/>
    </xf>
    <xf numFmtId="0" fontId="1" fillId="0" borderId="0" xfId="0" applyFont="1" applyFill="1" applyBorder="1" applyAlignment="1">
      <alignment horizontal="right" vertical="center"/>
    </xf>
    <xf numFmtId="49" fontId="20" fillId="2" borderId="0" xfId="1" applyNumberFormat="1" applyFont="1" applyFill="1" applyBorder="1" applyAlignment="1" applyProtection="1">
      <alignment horizontal="left" shrinkToFit="1"/>
      <protection locked="0"/>
    </xf>
    <xf numFmtId="49" fontId="23" fillId="2" borderId="0" xfId="1" applyNumberFormat="1" applyFont="1" applyFill="1" applyBorder="1" applyAlignment="1" applyProtection="1">
      <alignment horizontal="left" vertical="center" shrinkToFit="1"/>
    </xf>
    <xf numFmtId="0" fontId="16" fillId="0" borderId="25" xfId="0" applyFont="1" applyBorder="1" applyAlignment="1" applyProtection="1">
      <alignment horizontal="center" vertical="center" shrinkToFit="1"/>
      <protection locked="0"/>
    </xf>
    <xf numFmtId="0" fontId="15" fillId="0" borderId="23" xfId="0" applyFont="1" applyFill="1" applyBorder="1" applyAlignment="1" applyProtection="1">
      <alignment horizontal="center" vertical="center"/>
    </xf>
    <xf numFmtId="0" fontId="15" fillId="0" borderId="24" xfId="0" applyFont="1" applyFill="1" applyBorder="1" applyAlignment="1" applyProtection="1">
      <alignment horizontal="center" vertical="center"/>
    </xf>
    <xf numFmtId="0" fontId="15" fillId="0" borderId="26" xfId="0" applyFont="1" applyFill="1" applyBorder="1" applyAlignment="1" applyProtection="1">
      <alignment horizontal="center" vertical="center"/>
    </xf>
    <xf numFmtId="0" fontId="15" fillId="0" borderId="27" xfId="0" applyFont="1" applyFill="1" applyBorder="1" applyAlignment="1" applyProtection="1">
      <alignment horizontal="center" vertical="center"/>
    </xf>
    <xf numFmtId="0" fontId="15" fillId="0" borderId="27" xfId="0" applyFont="1" applyBorder="1" applyAlignment="1" applyProtection="1">
      <alignment horizontal="center" vertical="center"/>
    </xf>
    <xf numFmtId="0" fontId="15" fillId="0" borderId="26" xfId="0" applyFont="1" applyBorder="1" applyAlignment="1" applyProtection="1">
      <alignment horizontal="center" vertical="center"/>
    </xf>
    <xf numFmtId="0" fontId="15" fillId="0" borderId="28" xfId="0" applyFont="1" applyBorder="1" applyAlignment="1" applyProtection="1">
      <alignment horizontal="center" vertical="center"/>
    </xf>
    <xf numFmtId="0" fontId="25" fillId="0" borderId="0" xfId="0" applyFont="1" applyAlignment="1">
      <alignment vertical="center"/>
    </xf>
    <xf numFmtId="0" fontId="26" fillId="0" borderId="0" xfId="0" applyFont="1" applyAlignment="1">
      <alignment horizontal="center" vertical="center" shrinkToFit="1"/>
    </xf>
    <xf numFmtId="0" fontId="27" fillId="0" borderId="0" xfId="0" applyFont="1" applyFill="1" applyAlignment="1">
      <alignment horizontal="center" vertical="center"/>
    </xf>
    <xf numFmtId="0" fontId="3" fillId="0" borderId="0" xfId="0" applyFont="1" applyAlignment="1">
      <alignment vertical="center" wrapText="1"/>
    </xf>
    <xf numFmtId="0" fontId="1" fillId="0" borderId="29" xfId="0" applyFont="1" applyBorder="1" applyAlignment="1" applyProtection="1">
      <alignment vertical="center"/>
    </xf>
    <xf numFmtId="0" fontId="1" fillId="0" borderId="14" xfId="0" applyFont="1" applyBorder="1" applyAlignment="1" applyProtection="1">
      <alignment vertical="center"/>
    </xf>
    <xf numFmtId="0" fontId="1" fillId="0" borderId="30" xfId="0" applyFont="1" applyFill="1" applyBorder="1" applyAlignment="1">
      <alignment horizontal="right" vertical="center"/>
    </xf>
    <xf numFmtId="0" fontId="20" fillId="0" borderId="31" xfId="0" applyFont="1" applyFill="1" applyBorder="1" applyAlignment="1">
      <alignment horizontal="right" shrinkToFit="1"/>
    </xf>
    <xf numFmtId="0" fontId="1" fillId="2" borderId="32" xfId="0" applyFont="1" applyFill="1" applyBorder="1" applyAlignment="1" applyProtection="1">
      <alignment vertical="center"/>
    </xf>
    <xf numFmtId="0" fontId="28" fillId="0" borderId="0" xfId="0" applyFont="1" applyFill="1" applyBorder="1" applyAlignment="1" applyProtection="1">
      <alignment horizontal="center" vertical="center" shrinkToFit="1"/>
    </xf>
    <xf numFmtId="0" fontId="1" fillId="0" borderId="33" xfId="0" applyFont="1" applyFill="1" applyBorder="1" applyAlignment="1">
      <alignment horizontal="right" vertical="center"/>
    </xf>
    <xf numFmtId="0" fontId="29" fillId="2" borderId="34" xfId="0" applyFont="1" applyFill="1" applyBorder="1" applyAlignment="1" applyProtection="1">
      <alignment horizontal="left" vertical="center" shrinkToFit="1"/>
      <protection locked="0"/>
    </xf>
    <xf numFmtId="0" fontId="1" fillId="2" borderId="35" xfId="0" applyFont="1" applyFill="1" applyBorder="1" applyAlignment="1" applyProtection="1">
      <alignment vertical="center"/>
    </xf>
    <xf numFmtId="0" fontId="30" fillId="0" borderId="0" xfId="0" applyFont="1" applyFill="1" applyAlignment="1">
      <alignment horizontal="right" vertical="center"/>
    </xf>
    <xf numFmtId="0" fontId="1"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1" fillId="0" borderId="21" xfId="0" applyFont="1" applyFill="1" applyBorder="1" applyAlignment="1" applyProtection="1">
      <alignment vertical="center"/>
      <protection locked="0"/>
    </xf>
    <xf numFmtId="0" fontId="31" fillId="0" borderId="0" xfId="0" applyFont="1" applyAlignment="1" applyProtection="1">
      <alignment horizontal="center" vertical="center"/>
    </xf>
    <xf numFmtId="0" fontId="23" fillId="0" borderId="0" xfId="0" applyFont="1" applyFill="1" applyAlignment="1">
      <alignment vertical="center"/>
    </xf>
    <xf numFmtId="0" fontId="1" fillId="2" borderId="0" xfId="0" applyFont="1" applyFill="1" applyAlignment="1" applyProtection="1">
      <alignment vertical="center"/>
    </xf>
    <xf numFmtId="0" fontId="1" fillId="0" borderId="21" xfId="0" applyFont="1" applyFill="1" applyBorder="1" applyAlignment="1" applyProtection="1">
      <alignment horizontal="left" vertical="center"/>
      <protection locked="0"/>
    </xf>
    <xf numFmtId="0" fontId="32" fillId="0" borderId="0" xfId="0" applyFont="1" applyAlignment="1" applyProtection="1">
      <alignment vertical="center" wrapText="1"/>
    </xf>
    <xf numFmtId="0" fontId="1" fillId="0" borderId="0" xfId="0" applyFont="1" applyFill="1" applyAlignment="1" applyProtection="1">
      <alignment vertical="center"/>
      <protection locked="0"/>
    </xf>
    <xf numFmtId="0" fontId="32" fillId="0" borderId="0" xfId="0" applyFont="1" applyAlignment="1" applyProtection="1">
      <alignment horizontal="center" vertical="center" wrapText="1"/>
    </xf>
    <xf numFmtId="0" fontId="33" fillId="0" borderId="21" xfId="0" quotePrefix="1" applyFont="1" applyFill="1" applyBorder="1" applyAlignment="1" applyProtection="1">
      <alignment horizontal="left" vertical="center"/>
      <protection locked="0"/>
    </xf>
    <xf numFmtId="0" fontId="1" fillId="2" borderId="21" xfId="0" applyFont="1" applyFill="1" applyBorder="1" applyAlignment="1" applyProtection="1">
      <alignment horizontal="left" vertical="center"/>
      <protection locked="0"/>
    </xf>
    <xf numFmtId="178" fontId="14" fillId="2" borderId="21" xfId="0" applyNumberFormat="1" applyFont="1" applyFill="1" applyBorder="1" applyAlignment="1" applyProtection="1">
      <alignment horizontal="right" vertical="center" shrinkToFit="1"/>
      <protection locked="0"/>
    </xf>
    <xf numFmtId="0" fontId="1" fillId="0" borderId="21" xfId="0" applyFont="1" applyFill="1" applyBorder="1" applyAlignment="1" applyProtection="1">
      <alignment horizontal="center" vertical="center"/>
      <protection locked="0"/>
    </xf>
    <xf numFmtId="0" fontId="35" fillId="0" borderId="0" xfId="0" applyFont="1" applyFill="1" applyAlignment="1">
      <alignment vertical="center"/>
    </xf>
    <xf numFmtId="0" fontId="36" fillId="2" borderId="0" xfId="0" applyFont="1" applyFill="1" applyAlignment="1" applyProtection="1">
      <alignment vertical="center"/>
    </xf>
    <xf numFmtId="0" fontId="1" fillId="0" borderId="9" xfId="0" applyFont="1" applyBorder="1" applyAlignment="1" applyProtection="1">
      <alignment vertical="center"/>
    </xf>
    <xf numFmtId="0" fontId="1" fillId="0" borderId="9" xfId="0" applyFont="1" applyFill="1" applyBorder="1" applyAlignment="1" applyProtection="1">
      <alignment horizontal="left" vertical="center"/>
      <protection locked="0"/>
    </xf>
    <xf numFmtId="0" fontId="1" fillId="0" borderId="0" xfId="0" applyFont="1" applyFill="1" applyBorder="1" applyAlignment="1">
      <alignment horizontal="center" vertical="center"/>
    </xf>
    <xf numFmtId="0" fontId="1" fillId="0" borderId="14" xfId="0" applyFont="1" applyFill="1" applyBorder="1" applyAlignment="1" applyProtection="1">
      <alignment horizontal="left" vertical="center"/>
      <protection locked="0"/>
    </xf>
    <xf numFmtId="0" fontId="37" fillId="0" borderId="0" xfId="0" applyFont="1" applyFill="1" applyBorder="1" applyAlignment="1">
      <alignment horizontal="center" vertical="center"/>
    </xf>
    <xf numFmtId="0" fontId="37" fillId="0" borderId="0" xfId="0" applyFont="1" applyFill="1" applyAlignment="1">
      <alignment vertical="center"/>
    </xf>
    <xf numFmtId="0" fontId="37" fillId="0" borderId="0" xfId="0" applyFont="1" applyFill="1" applyAlignment="1" applyProtection="1">
      <alignment vertical="center"/>
    </xf>
    <xf numFmtId="0" fontId="32" fillId="0" borderId="0" xfId="0" applyFont="1" applyAlignment="1" applyProtection="1">
      <alignment horizontal="center" vertical="top"/>
    </xf>
    <xf numFmtId="0" fontId="38" fillId="0" borderId="0" xfId="0" applyFont="1" applyFill="1" applyAlignment="1">
      <alignment vertical="center"/>
    </xf>
    <xf numFmtId="0" fontId="38" fillId="0" borderId="0" xfId="0" applyFont="1" applyFill="1" applyAlignment="1" applyProtection="1">
      <alignment vertical="center"/>
    </xf>
    <xf numFmtId="0" fontId="1" fillId="0" borderId="36" xfId="0" applyFont="1" applyBorder="1" applyAlignment="1" applyProtection="1">
      <alignment vertical="center"/>
    </xf>
    <xf numFmtId="0" fontId="1" fillId="0" borderId="37" xfId="0" applyFont="1" applyBorder="1" applyAlignment="1" applyProtection="1">
      <alignment vertical="center"/>
    </xf>
    <xf numFmtId="0" fontId="1" fillId="0" borderId="38" xfId="0" applyFont="1" applyBorder="1" applyAlignment="1" applyProtection="1">
      <alignment vertical="center"/>
    </xf>
    <xf numFmtId="0" fontId="39" fillId="0" borderId="0" xfId="0" applyFont="1" applyBorder="1" applyAlignment="1" applyProtection="1">
      <alignment horizontal="center" vertical="center" wrapText="1"/>
    </xf>
    <xf numFmtId="0" fontId="40" fillId="0" borderId="0" xfId="0" applyFont="1" applyFill="1" applyAlignment="1">
      <alignment vertical="center"/>
    </xf>
    <xf numFmtId="0" fontId="40" fillId="0" borderId="0" xfId="0" applyFont="1" applyFill="1" applyAlignment="1" applyProtection="1">
      <alignment vertical="center"/>
    </xf>
    <xf numFmtId="0" fontId="23" fillId="0" borderId="0" xfId="0" applyFont="1" applyFill="1" applyAlignment="1" applyProtection="1">
      <alignment vertical="center"/>
    </xf>
    <xf numFmtId="0" fontId="49" fillId="0" borderId="0" xfId="0" applyFont="1" applyAlignment="1">
      <alignment vertical="center" wrapText="1"/>
    </xf>
    <xf numFmtId="0" fontId="50" fillId="0" borderId="0" xfId="0" applyFont="1" applyAlignment="1">
      <alignment vertical="center"/>
    </xf>
    <xf numFmtId="184" fontId="49" fillId="0" borderId="0" xfId="0" applyNumberFormat="1" applyFont="1" applyAlignment="1">
      <alignment horizontal="left" vertical="center" wrapText="1" shrinkToFit="1"/>
    </xf>
    <xf numFmtId="0" fontId="51" fillId="0" borderId="0" xfId="0" applyFont="1" applyAlignment="1">
      <alignment vertical="center" wrapText="1"/>
    </xf>
    <xf numFmtId="0" fontId="1" fillId="0" borderId="0" xfId="0" applyFont="1" applyFill="1" applyBorder="1" applyAlignment="1" applyProtection="1">
      <alignment vertical="center"/>
    </xf>
    <xf numFmtId="0" fontId="52" fillId="0" borderId="0" xfId="0" applyFont="1" applyFill="1" applyBorder="1" applyAlignment="1" applyProtection="1">
      <alignment vertical="center"/>
    </xf>
    <xf numFmtId="0" fontId="53" fillId="0" borderId="0" xfId="0" applyFont="1" applyFill="1" applyBorder="1" applyAlignment="1" applyProtection="1">
      <alignment vertical="center"/>
    </xf>
    <xf numFmtId="0" fontId="25" fillId="0" borderId="0" xfId="0" applyFont="1" applyBorder="1" applyAlignment="1" applyProtection="1">
      <alignment vertical="center"/>
    </xf>
    <xf numFmtId="0" fontId="25" fillId="0" borderId="0" xfId="0" applyFont="1" applyBorder="1" applyAlignment="1">
      <alignment vertical="center"/>
    </xf>
    <xf numFmtId="0" fontId="53" fillId="0" borderId="0" xfId="0" applyFont="1" applyBorder="1" applyAlignment="1">
      <alignment vertical="center" shrinkToFit="1"/>
    </xf>
    <xf numFmtId="0" fontId="1" fillId="0" borderId="0" xfId="0" applyFont="1" applyFill="1" applyBorder="1" applyAlignment="1" applyProtection="1">
      <alignment horizontal="right" vertical="center"/>
    </xf>
    <xf numFmtId="0" fontId="1" fillId="2" borderId="0" xfId="0" applyFont="1" applyFill="1" applyBorder="1" applyAlignment="1" applyProtection="1">
      <alignment vertical="center"/>
    </xf>
    <xf numFmtId="0" fontId="53" fillId="2" borderId="0" xfId="0" applyFont="1" applyFill="1" applyBorder="1" applyAlignment="1" applyProtection="1">
      <alignment vertical="center"/>
    </xf>
    <xf numFmtId="0" fontId="54" fillId="0" borderId="2" xfId="0" applyFont="1" applyBorder="1" applyAlignment="1">
      <alignment vertical="center"/>
    </xf>
    <xf numFmtId="0" fontId="54" fillId="0" borderId="3" xfId="0" applyFont="1" applyBorder="1" applyAlignment="1">
      <alignment vertical="center"/>
    </xf>
    <xf numFmtId="0" fontId="54" fillId="0" borderId="39" xfId="0" applyFont="1" applyFill="1" applyBorder="1" applyAlignment="1" applyProtection="1">
      <alignment vertical="center"/>
      <protection locked="0"/>
    </xf>
    <xf numFmtId="0" fontId="54" fillId="0" borderId="14" xfId="0" applyFont="1" applyBorder="1" applyAlignment="1">
      <alignment vertical="center"/>
    </xf>
    <xf numFmtId="0" fontId="54" fillId="0" borderId="15" xfId="0" applyFont="1" applyBorder="1" applyAlignment="1">
      <alignment vertical="center"/>
    </xf>
    <xf numFmtId="0" fontId="55" fillId="0" borderId="21" xfId="0" applyFont="1" applyFill="1" applyBorder="1" applyAlignment="1" applyProtection="1">
      <alignment horizontal="left" vertical="center"/>
      <protection locked="0"/>
    </xf>
    <xf numFmtId="185" fontId="1" fillId="0" borderId="21" xfId="0" applyNumberFormat="1" applyFont="1" applyFill="1" applyBorder="1" applyAlignment="1" applyProtection="1">
      <alignment horizontal="left" vertical="center"/>
      <protection locked="0"/>
    </xf>
    <xf numFmtId="0" fontId="25" fillId="0" borderId="4" xfId="0" applyFont="1" applyBorder="1" applyAlignment="1">
      <alignment vertical="center"/>
    </xf>
    <xf numFmtId="0" fontId="25" fillId="0" borderId="2" xfId="0" applyFont="1" applyBorder="1" applyAlignment="1">
      <alignment vertical="center"/>
    </xf>
    <xf numFmtId="0" fontId="25" fillId="0" borderId="40" xfId="0" applyFont="1" applyBorder="1" applyAlignment="1">
      <alignment vertical="center"/>
    </xf>
    <xf numFmtId="0" fontId="25" fillId="0" borderId="16" xfId="0" applyFont="1" applyBorder="1" applyAlignment="1">
      <alignment vertical="center"/>
    </xf>
    <xf numFmtId="0" fontId="25" fillId="0" borderId="14" xfId="0" applyFont="1" applyBorder="1" applyAlignment="1">
      <alignment vertical="center"/>
    </xf>
    <xf numFmtId="0" fontId="59" fillId="0" borderId="0" xfId="0" applyFont="1" applyAlignment="1">
      <alignment vertical="center"/>
    </xf>
    <xf numFmtId="0" fontId="1" fillId="0" borderId="21" xfId="0" applyFont="1" applyFill="1" applyBorder="1" applyAlignment="1" applyProtection="1">
      <alignment vertical="center" wrapText="1"/>
      <protection locked="0"/>
    </xf>
    <xf numFmtId="0" fontId="61" fillId="0" borderId="21" xfId="0" applyFont="1" applyFill="1" applyBorder="1" applyAlignment="1" applyProtection="1">
      <alignment vertical="center"/>
      <protection locked="0"/>
    </xf>
    <xf numFmtId="0" fontId="25" fillId="0" borderId="41" xfId="0" applyFont="1" applyBorder="1" applyAlignment="1">
      <alignment vertical="center"/>
    </xf>
    <xf numFmtId="0" fontId="63" fillId="0" borderId="0" xfId="0" applyFont="1" applyAlignment="1">
      <alignment vertical="center"/>
    </xf>
    <xf numFmtId="0" fontId="64" fillId="0" borderId="0" xfId="0" applyFont="1" applyAlignment="1">
      <alignment vertical="center"/>
    </xf>
    <xf numFmtId="179" fontId="64" fillId="0" borderId="0" xfId="0" applyNumberFormat="1" applyFont="1" applyAlignment="1">
      <alignment vertical="center"/>
    </xf>
    <xf numFmtId="0" fontId="64" fillId="0" borderId="0" xfId="0" applyFont="1" applyAlignment="1">
      <alignment horizontal="right" vertical="center"/>
    </xf>
    <xf numFmtId="0" fontId="64" fillId="0" borderId="20" xfId="0" applyFont="1" applyBorder="1" applyAlignment="1">
      <alignment vertical="center"/>
    </xf>
    <xf numFmtId="0" fontId="64" fillId="0" borderId="21" xfId="0" applyFont="1" applyBorder="1" applyAlignment="1">
      <alignment vertical="center"/>
    </xf>
    <xf numFmtId="0" fontId="64" fillId="0" borderId="19" xfId="0" applyFont="1" applyBorder="1" applyAlignment="1">
      <alignment vertical="center"/>
    </xf>
    <xf numFmtId="0" fontId="63" fillId="0" borderId="21" xfId="0" applyFont="1" applyBorder="1" applyAlignment="1">
      <alignment vertical="center"/>
    </xf>
    <xf numFmtId="0" fontId="64" fillId="0" borderId="0" xfId="0" applyFont="1" applyAlignment="1">
      <alignment vertical="top"/>
    </xf>
    <xf numFmtId="0" fontId="63" fillId="0" borderId="0" xfId="0" applyFont="1" applyAlignment="1">
      <alignment vertical="top" wrapText="1"/>
    </xf>
    <xf numFmtId="0" fontId="64" fillId="0" borderId="0" xfId="0" quotePrefix="1" applyFont="1" applyAlignment="1">
      <alignment horizontal="left" vertical="center"/>
    </xf>
    <xf numFmtId="0" fontId="64" fillId="0" borderId="0" xfId="0" quotePrefix="1" applyFont="1" applyAlignment="1">
      <alignment horizontal="left" vertical="top"/>
    </xf>
    <xf numFmtId="0" fontId="64" fillId="0" borderId="0" xfId="0" applyFont="1" applyAlignment="1">
      <alignment vertical="center" wrapText="1"/>
    </xf>
    <xf numFmtId="185" fontId="63" fillId="0" borderId="0" xfId="0" applyNumberFormat="1" applyFont="1" applyAlignment="1">
      <alignment horizontal="left" vertical="center" shrinkToFit="1"/>
    </xf>
    <xf numFmtId="0" fontId="64" fillId="0" borderId="0" xfId="0" applyFont="1" applyAlignment="1">
      <alignment horizontal="left" vertical="center" wrapText="1"/>
    </xf>
    <xf numFmtId="0" fontId="66" fillId="0" borderId="0" xfId="0" applyFont="1" applyAlignment="1">
      <alignment vertical="center"/>
    </xf>
    <xf numFmtId="0" fontId="67" fillId="0" borderId="0" xfId="0" applyFont="1" applyAlignment="1">
      <alignment vertical="center"/>
    </xf>
    <xf numFmtId="0" fontId="66" fillId="0" borderId="21" xfId="0" applyFont="1" applyBorder="1" applyAlignment="1">
      <alignment vertical="center"/>
    </xf>
    <xf numFmtId="0" fontId="67" fillId="0" borderId="20" xfId="0" applyFont="1" applyBorder="1" applyAlignment="1">
      <alignment vertical="center"/>
    </xf>
    <xf numFmtId="0" fontId="67" fillId="0" borderId="21" xfId="0" applyFont="1" applyBorder="1" applyAlignment="1">
      <alignment vertical="center"/>
    </xf>
    <xf numFmtId="0" fontId="67" fillId="0" borderId="19" xfId="0" applyFont="1" applyBorder="1" applyAlignment="1">
      <alignment vertical="center"/>
    </xf>
    <xf numFmtId="0" fontId="68" fillId="0" borderId="0" xfId="0" applyFont="1" applyAlignment="1">
      <alignment vertical="center"/>
    </xf>
    <xf numFmtId="0" fontId="71" fillId="0" borderId="0" xfId="0" applyFont="1" applyAlignment="1">
      <alignment vertical="center"/>
    </xf>
    <xf numFmtId="0" fontId="56" fillId="0" borderId="0" xfId="0" applyFont="1" applyAlignment="1">
      <alignment vertical="center"/>
    </xf>
    <xf numFmtId="0" fontId="73" fillId="3" borderId="42" xfId="0" applyFont="1" applyFill="1" applyBorder="1" applyAlignment="1">
      <alignment horizontal="center" vertical="center" wrapText="1"/>
    </xf>
    <xf numFmtId="0" fontId="62" fillId="0" borderId="0" xfId="0" applyFont="1" applyAlignment="1">
      <alignment vertical="center"/>
    </xf>
    <xf numFmtId="0" fontId="56" fillId="0" borderId="43" xfId="0" applyFont="1" applyBorder="1" applyAlignment="1">
      <alignment vertical="center"/>
    </xf>
    <xf numFmtId="0" fontId="56" fillId="3" borderId="42" xfId="0" applyFont="1" applyFill="1" applyBorder="1" applyAlignment="1">
      <alignment vertical="center"/>
    </xf>
    <xf numFmtId="0" fontId="56" fillId="3" borderId="44" xfId="0" applyFont="1" applyFill="1" applyBorder="1" applyAlignment="1">
      <alignment vertical="center"/>
    </xf>
    <xf numFmtId="0" fontId="56" fillId="0" borderId="45" xfId="0" applyFont="1" applyBorder="1" applyAlignment="1">
      <alignment vertical="center"/>
    </xf>
    <xf numFmtId="0" fontId="56" fillId="0" borderId="46" xfId="0" applyFont="1" applyBorder="1" applyAlignment="1">
      <alignment vertical="center"/>
    </xf>
    <xf numFmtId="0" fontId="56" fillId="0" borderId="47" xfId="0" applyFont="1" applyBorder="1" applyAlignment="1">
      <alignment vertical="center"/>
    </xf>
    <xf numFmtId="0" fontId="56" fillId="0" borderId="24" xfId="0" applyFont="1" applyBorder="1" applyAlignment="1">
      <alignment vertical="center"/>
    </xf>
    <xf numFmtId="0" fontId="56" fillId="0" borderId="48" xfId="0" applyFont="1" applyBorder="1" applyAlignment="1">
      <alignment vertical="center"/>
    </xf>
    <xf numFmtId="0" fontId="73" fillId="3" borderId="41" xfId="0" applyFont="1" applyFill="1" applyBorder="1" applyAlignment="1">
      <alignment horizontal="center" vertical="center" wrapText="1"/>
    </xf>
    <xf numFmtId="0" fontId="56" fillId="3" borderId="49" xfId="0" applyFont="1" applyFill="1" applyBorder="1" applyAlignment="1">
      <alignment horizontal="center" vertical="center" wrapText="1"/>
    </xf>
    <xf numFmtId="0" fontId="56" fillId="3" borderId="49" xfId="0" applyFont="1" applyFill="1" applyBorder="1" applyAlignment="1">
      <alignment horizontal="center" vertical="center"/>
    </xf>
    <xf numFmtId="0" fontId="56" fillId="0" borderId="49" xfId="0" applyFont="1" applyBorder="1" applyAlignment="1">
      <alignment vertical="center"/>
    </xf>
    <xf numFmtId="0" fontId="56" fillId="0" borderId="0" xfId="0" applyFont="1" applyAlignment="1">
      <alignment vertical="top"/>
    </xf>
    <xf numFmtId="0" fontId="56" fillId="0" borderId="0" xfId="0" applyFont="1" applyBorder="1" applyAlignment="1">
      <alignment horizontal="center" vertical="center"/>
    </xf>
    <xf numFmtId="0" fontId="56" fillId="0" borderId="0" xfId="0" applyFont="1" applyBorder="1" applyAlignment="1">
      <alignment vertical="center"/>
    </xf>
    <xf numFmtId="0" fontId="56" fillId="0" borderId="0" xfId="0" applyFont="1" applyBorder="1" applyAlignment="1">
      <alignment horizontal="left" vertical="center"/>
    </xf>
    <xf numFmtId="0" fontId="56" fillId="0" borderId="0" xfId="0" applyFont="1" applyAlignment="1">
      <alignment horizontal="right" vertical="center"/>
    </xf>
    <xf numFmtId="0" fontId="80" fillId="0" borderId="0" xfId="0" applyFont="1" applyAlignment="1">
      <alignment horizontal="center" vertical="center"/>
    </xf>
    <xf numFmtId="0" fontId="81" fillId="0" borderId="0" xfId="0" applyFont="1" applyAlignment="1">
      <alignment vertical="center"/>
    </xf>
    <xf numFmtId="0" fontId="56" fillId="0" borderId="44" xfId="0" applyFont="1" applyBorder="1" applyAlignment="1">
      <alignment vertical="center"/>
    </xf>
    <xf numFmtId="0" fontId="80" fillId="0" borderId="42" xfId="0" applyFont="1" applyBorder="1" applyAlignment="1">
      <alignment horizontal="center" vertical="center"/>
    </xf>
    <xf numFmtId="0" fontId="80" fillId="3" borderId="42" xfId="0" applyFont="1" applyFill="1" applyBorder="1" applyAlignment="1">
      <alignment horizontal="center" vertical="center" wrapText="1"/>
    </xf>
    <xf numFmtId="0" fontId="82" fillId="0" borderId="0" xfId="0" applyFont="1" applyAlignment="1">
      <alignment horizontal="left" vertical="center" indent="3"/>
    </xf>
    <xf numFmtId="0" fontId="83" fillId="0" borderId="0" xfId="0" applyFont="1" applyAlignment="1">
      <alignment horizontal="left" vertical="center"/>
    </xf>
    <xf numFmtId="0" fontId="84" fillId="0" borderId="0" xfId="0" applyFont="1" applyAlignment="1">
      <alignment horizontal="left" vertical="center" indent="1"/>
    </xf>
    <xf numFmtId="0" fontId="83" fillId="0" borderId="0" xfId="0" applyFont="1" applyAlignment="1">
      <alignment vertical="center"/>
    </xf>
    <xf numFmtId="0" fontId="84" fillId="0" borderId="0" xfId="0" applyFont="1" applyAlignment="1">
      <alignment vertical="center" shrinkToFit="1"/>
    </xf>
    <xf numFmtId="0" fontId="83" fillId="0" borderId="0" xfId="0" applyFont="1" applyAlignment="1">
      <alignment vertical="center" shrinkToFit="1"/>
    </xf>
    <xf numFmtId="0" fontId="83" fillId="3" borderId="42" xfId="0" applyFont="1" applyFill="1" applyBorder="1" applyAlignment="1">
      <alignment horizontal="center" vertical="center" wrapText="1"/>
    </xf>
    <xf numFmtId="0" fontId="83" fillId="3" borderId="49" xfId="0" applyFont="1" applyFill="1" applyBorder="1" applyAlignment="1">
      <alignment horizontal="center" vertical="center"/>
    </xf>
    <xf numFmtId="0" fontId="83" fillId="3" borderId="42" xfId="0" applyFont="1" applyFill="1" applyBorder="1" applyAlignment="1">
      <alignment vertical="center"/>
    </xf>
    <xf numFmtId="0" fontId="83" fillId="3" borderId="41" xfId="0" applyFont="1" applyFill="1" applyBorder="1" applyAlignment="1">
      <alignment horizontal="center" vertical="center"/>
    </xf>
    <xf numFmtId="0" fontId="83" fillId="3" borderId="44" xfId="0" applyFont="1" applyFill="1" applyBorder="1" applyAlignment="1">
      <alignment vertical="center"/>
    </xf>
    <xf numFmtId="0" fontId="83" fillId="3" borderId="41" xfId="0" applyFont="1" applyFill="1" applyBorder="1" applyAlignment="1">
      <alignment vertical="center"/>
    </xf>
    <xf numFmtId="0" fontId="83" fillId="3" borderId="41" xfId="0" applyFont="1" applyFill="1" applyBorder="1" applyAlignment="1">
      <alignment horizontal="center" vertical="center" wrapText="1"/>
    </xf>
    <xf numFmtId="0" fontId="83" fillId="3" borderId="49" xfId="0" applyFont="1" applyFill="1" applyBorder="1" applyAlignment="1">
      <alignment horizontal="center" vertical="center" wrapText="1"/>
    </xf>
    <xf numFmtId="189" fontId="83" fillId="0" borderId="49" xfId="0" applyNumberFormat="1" applyFont="1" applyBorder="1" applyAlignment="1">
      <alignment horizontal="center" vertical="center"/>
    </xf>
    <xf numFmtId="189" fontId="83" fillId="0" borderId="42" xfId="0" applyNumberFormat="1" applyFont="1" applyBorder="1" applyAlignment="1">
      <alignment horizontal="center" vertical="center"/>
    </xf>
    <xf numFmtId="0" fontId="83" fillId="0" borderId="42" xfId="0" applyFont="1" applyBorder="1" applyAlignment="1">
      <alignment vertical="center"/>
    </xf>
    <xf numFmtId="0" fontId="83" fillId="0" borderId="41" xfId="0" applyFont="1" applyBorder="1" applyAlignment="1">
      <alignment horizontal="left" vertical="center"/>
    </xf>
    <xf numFmtId="0" fontId="83" fillId="0" borderId="44" xfId="0" applyFont="1" applyBorder="1" applyAlignment="1">
      <alignment vertical="center"/>
    </xf>
    <xf numFmtId="0" fontId="83" fillId="0" borderId="41" xfId="0" applyFont="1" applyBorder="1" applyAlignment="1">
      <alignment vertical="center"/>
    </xf>
    <xf numFmtId="188" fontId="83" fillId="0" borderId="41" xfId="0" applyNumberFormat="1" applyFont="1" applyBorder="1" applyAlignment="1">
      <alignment horizontal="right" vertical="center"/>
    </xf>
    <xf numFmtId="0" fontId="83" fillId="0" borderId="41" xfId="0" applyFont="1" applyBorder="1" applyAlignment="1">
      <alignment horizontal="right" vertical="center"/>
    </xf>
    <xf numFmtId="0" fontId="83" fillId="0" borderId="42" xfId="0" applyFont="1" applyBorder="1" applyAlignment="1">
      <alignment horizontal="right" vertical="center"/>
    </xf>
    <xf numFmtId="0" fontId="83" fillId="0" borderId="41" xfId="0" applyFont="1" applyBorder="1" applyAlignment="1">
      <alignment horizontal="center" vertical="center"/>
    </xf>
    <xf numFmtId="0" fontId="83" fillId="0" borderId="49" xfId="0" applyFont="1" applyBorder="1" applyAlignment="1">
      <alignment horizontal="center" vertical="center"/>
    </xf>
    <xf numFmtId="0" fontId="33" fillId="0" borderId="0" xfId="0" quotePrefix="1"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1" fillId="0" borderId="0" xfId="0" applyFont="1" applyBorder="1" applyAlignment="1" applyProtection="1">
      <alignment vertical="center"/>
    </xf>
    <xf numFmtId="0" fontId="1" fillId="2" borderId="0" xfId="0" applyFont="1" applyFill="1" applyBorder="1" applyAlignment="1" applyProtection="1">
      <alignment horizontal="left" vertical="center"/>
      <protection locked="0"/>
    </xf>
    <xf numFmtId="178" fontId="14" fillId="2" borderId="0" xfId="0" applyNumberFormat="1" applyFont="1" applyFill="1" applyBorder="1" applyAlignment="1" applyProtection="1">
      <alignment horizontal="right" vertical="center" shrinkToFit="1"/>
      <protection locked="0"/>
    </xf>
    <xf numFmtId="0" fontId="1" fillId="0" borderId="0" xfId="0" applyFont="1" applyFill="1" applyBorder="1" applyAlignment="1" applyProtection="1">
      <alignment horizontal="right" vertical="center"/>
      <protection locked="0"/>
    </xf>
    <xf numFmtId="0" fontId="5" fillId="0" borderId="0" xfId="0" applyFont="1" applyFill="1" applyBorder="1" applyAlignment="1" applyProtection="1">
      <alignment vertical="center"/>
    </xf>
    <xf numFmtId="0" fontId="1" fillId="0" borderId="0" xfId="0" applyFont="1" applyFill="1" applyBorder="1" applyAlignment="1">
      <alignment vertical="center"/>
    </xf>
    <xf numFmtId="0" fontId="35" fillId="0" borderId="0" xfId="0" applyFont="1" applyFill="1" applyBorder="1" applyAlignment="1">
      <alignment vertical="center"/>
    </xf>
    <xf numFmtId="178" fontId="13" fillId="2" borderId="21" xfId="0" applyNumberFormat="1" applyFont="1" applyFill="1" applyBorder="1" applyAlignment="1" applyProtection="1">
      <alignment horizontal="left" vertical="center" shrinkToFit="1"/>
      <protection locked="0"/>
    </xf>
    <xf numFmtId="178" fontId="13" fillId="2" borderId="21" xfId="0" applyNumberFormat="1" applyFont="1" applyFill="1" applyBorder="1" applyAlignment="1" applyProtection="1">
      <alignment horizontal="center" vertical="center" shrinkToFit="1"/>
      <protection locked="0"/>
    </xf>
    <xf numFmtId="0" fontId="36" fillId="0" borderId="21" xfId="0" applyFont="1" applyFill="1" applyBorder="1" applyAlignment="1" applyProtection="1">
      <alignment horizontal="left" vertical="center"/>
      <protection locked="0"/>
    </xf>
    <xf numFmtId="0" fontId="36" fillId="0" borderId="21" xfId="0" applyFont="1" applyFill="1" applyBorder="1" applyAlignment="1" applyProtection="1">
      <alignment horizontal="center" vertical="center"/>
      <protection locked="0"/>
    </xf>
    <xf numFmtId="0" fontId="86" fillId="0" borderId="0" xfId="0" applyFont="1" applyAlignment="1">
      <alignment vertical="center"/>
    </xf>
    <xf numFmtId="0" fontId="87" fillId="0" borderId="0" xfId="0" applyFont="1" applyAlignment="1">
      <alignment vertical="center"/>
    </xf>
    <xf numFmtId="0" fontId="86" fillId="0" borderId="45" xfId="0" applyFont="1" applyBorder="1" applyAlignment="1">
      <alignment vertical="center"/>
    </xf>
    <xf numFmtId="0" fontId="86" fillId="0" borderId="46" xfId="0" applyFont="1" applyBorder="1" applyAlignment="1">
      <alignment vertical="center"/>
    </xf>
    <xf numFmtId="0" fontId="86" fillId="0" borderId="43" xfId="0" applyFont="1" applyBorder="1" applyAlignment="1">
      <alignment vertical="center"/>
    </xf>
    <xf numFmtId="0" fontId="86" fillId="0" borderId="52" xfId="0" applyFont="1" applyBorder="1" applyAlignment="1">
      <alignment vertical="center"/>
    </xf>
    <xf numFmtId="0" fontId="86" fillId="0" borderId="53" xfId="0" applyFont="1" applyBorder="1" applyAlignment="1">
      <alignment vertical="center"/>
    </xf>
    <xf numFmtId="0" fontId="86" fillId="0" borderId="54" xfId="0" applyFont="1" applyBorder="1" applyAlignment="1">
      <alignment vertical="center"/>
    </xf>
    <xf numFmtId="0" fontId="86" fillId="0" borderId="0" xfId="0" applyFont="1" applyBorder="1" applyAlignment="1">
      <alignment vertical="center"/>
    </xf>
    <xf numFmtId="0" fontId="86" fillId="0" borderId="55" xfId="0" applyFont="1" applyBorder="1" applyAlignment="1">
      <alignment vertical="center"/>
    </xf>
    <xf numFmtId="0" fontId="86" fillId="0" borderId="56" xfId="0" applyFont="1" applyBorder="1" applyAlignment="1">
      <alignment vertical="center"/>
    </xf>
    <xf numFmtId="20" fontId="86" fillId="0" borderId="53" xfId="0" applyNumberFormat="1" applyFont="1" applyBorder="1" applyAlignment="1">
      <alignment horizontal="left" vertical="center"/>
    </xf>
    <xf numFmtId="0" fontId="86" fillId="3" borderId="45" xfId="0" applyFont="1" applyFill="1" applyBorder="1" applyAlignment="1">
      <alignment vertical="center"/>
    </xf>
    <xf numFmtId="0" fontId="86" fillId="3" borderId="46" xfId="0" applyFont="1" applyFill="1" applyBorder="1" applyAlignment="1">
      <alignment vertical="center"/>
    </xf>
    <xf numFmtId="0" fontId="86" fillId="3" borderId="43" xfId="0" applyFont="1" applyFill="1" applyBorder="1" applyAlignment="1">
      <alignment vertical="center"/>
    </xf>
    <xf numFmtId="0" fontId="86" fillId="0" borderId="0" xfId="0" applyFont="1" applyAlignment="1"/>
    <xf numFmtId="0" fontId="89" fillId="0" borderId="42" xfId="0" applyFont="1" applyBorder="1" applyAlignment="1">
      <alignment vertical="center"/>
    </xf>
    <xf numFmtId="0" fontId="89" fillId="0" borderId="41" xfId="0" applyFont="1" applyBorder="1" applyAlignment="1">
      <alignment horizontal="left" vertical="center" shrinkToFit="1"/>
    </xf>
    <xf numFmtId="0" fontId="89" fillId="0" borderId="44" xfId="0" applyFont="1" applyBorder="1" applyAlignment="1">
      <alignment horizontal="left" vertical="center" shrinkToFit="1"/>
    </xf>
    <xf numFmtId="0" fontId="89" fillId="0" borderId="0" xfId="0" applyFont="1" applyAlignment="1">
      <alignment horizontal="left" vertical="center" shrinkToFit="1"/>
    </xf>
    <xf numFmtId="0" fontId="89" fillId="0" borderId="42" xfId="0" applyFont="1" applyBorder="1" applyAlignment="1">
      <alignment horizontal="left" vertical="center" shrinkToFit="1"/>
    </xf>
    <xf numFmtId="0" fontId="89" fillId="0" borderId="44" xfId="0" applyFont="1" applyBorder="1" applyAlignment="1">
      <alignment vertical="center"/>
    </xf>
    <xf numFmtId="0" fontId="89" fillId="0" borderId="0" xfId="0" applyFont="1" applyBorder="1" applyAlignment="1">
      <alignment vertical="center"/>
    </xf>
    <xf numFmtId="0" fontId="89" fillId="0" borderId="0" xfId="0" applyFont="1" applyBorder="1" applyAlignment="1">
      <alignment horizontal="center" vertical="center"/>
    </xf>
    <xf numFmtId="0" fontId="89" fillId="0" borderId="0" xfId="0" applyFont="1" applyAlignment="1">
      <alignment vertical="center"/>
    </xf>
    <xf numFmtId="0" fontId="25" fillId="0" borderId="0" xfId="0" applyFont="1" applyAlignment="1">
      <alignment horizontal="left" vertical="center"/>
    </xf>
    <xf numFmtId="0" fontId="54" fillId="0" borderId="0" xfId="0" applyFont="1" applyBorder="1" applyAlignment="1">
      <alignment vertical="center"/>
    </xf>
    <xf numFmtId="0" fontId="25" fillId="0" borderId="57" xfId="0" applyFont="1" applyBorder="1" applyAlignment="1">
      <alignment vertical="center"/>
    </xf>
    <xf numFmtId="0" fontId="54" fillId="0" borderId="57" xfId="0" applyFont="1" applyBorder="1" applyAlignment="1">
      <alignment vertical="center"/>
    </xf>
    <xf numFmtId="0" fontId="83" fillId="3" borderId="46" xfId="0" applyFont="1" applyFill="1" applyBorder="1" applyAlignment="1">
      <alignment horizontal="center" vertical="center"/>
    </xf>
    <xf numFmtId="0" fontId="90" fillId="0" borderId="41" xfId="0" applyFont="1" applyBorder="1" applyAlignment="1">
      <alignment horizontal="center" vertical="center" shrinkToFit="1"/>
    </xf>
    <xf numFmtId="178" fontId="83" fillId="0" borderId="41" xfId="0" applyNumberFormat="1" applyFont="1" applyBorder="1" applyAlignment="1">
      <alignment horizontal="center" vertical="center"/>
    </xf>
    <xf numFmtId="0" fontId="86" fillId="0" borderId="58" xfId="0" applyFont="1" applyBorder="1" applyAlignment="1">
      <alignment vertical="center"/>
    </xf>
    <xf numFmtId="183" fontId="34" fillId="0" borderId="0" xfId="0" applyNumberFormat="1" applyFont="1" applyFill="1" applyBorder="1" applyAlignment="1" applyProtection="1">
      <alignment horizontal="center" vertical="center"/>
      <protection locked="0"/>
    </xf>
    <xf numFmtId="0" fontId="91" fillId="0" borderId="0" xfId="0" applyFont="1" applyBorder="1" applyAlignment="1">
      <alignment vertical="center" shrinkToFit="1"/>
    </xf>
    <xf numFmtId="0" fontId="69" fillId="0" borderId="44" xfId="0" applyFont="1" applyBorder="1" applyAlignment="1">
      <alignment vertical="center"/>
    </xf>
    <xf numFmtId="186" fontId="56" fillId="0" borderId="0" xfId="0" applyNumberFormat="1" applyFont="1" applyAlignment="1">
      <alignment horizontal="left" vertical="center"/>
    </xf>
    <xf numFmtId="0" fontId="56" fillId="0" borderId="0" xfId="0" applyFont="1" applyAlignment="1">
      <alignment horizontal="center" vertical="center"/>
    </xf>
    <xf numFmtId="0" fontId="1" fillId="0" borderId="0" xfId="0" applyFont="1" applyFill="1" applyBorder="1" applyAlignment="1" applyProtection="1">
      <alignment horizontal="center" vertical="center"/>
      <protection locked="0"/>
    </xf>
    <xf numFmtId="0" fontId="93" fillId="0" borderId="51" xfId="0" applyFont="1" applyBorder="1" applyAlignment="1">
      <alignment horizontal="center" vertical="center"/>
    </xf>
    <xf numFmtId="0" fontId="94" fillId="0" borderId="0" xfId="0" applyFont="1" applyAlignment="1">
      <alignment horizontal="center" vertical="center"/>
    </xf>
    <xf numFmtId="178" fontId="13" fillId="0" borderId="21" xfId="0" applyNumberFormat="1" applyFont="1" applyFill="1" applyBorder="1" applyAlignment="1" applyProtection="1">
      <alignment horizontal="right" vertical="center" shrinkToFit="1"/>
      <protection locked="0"/>
    </xf>
    <xf numFmtId="178" fontId="13" fillId="0" borderId="21" xfId="0" applyNumberFormat="1" applyFont="1" applyFill="1" applyBorder="1" applyAlignment="1" applyProtection="1">
      <alignment horizontal="center" vertical="center" shrinkToFit="1"/>
      <protection locked="0"/>
    </xf>
    <xf numFmtId="0" fontId="70" fillId="0" borderId="0" xfId="0" applyFont="1" applyAlignment="1">
      <alignment vertical="center"/>
    </xf>
    <xf numFmtId="0" fontId="96" fillId="0" borderId="50" xfId="0" applyFont="1" applyBorder="1" applyAlignment="1">
      <alignment horizontal="center" vertical="center"/>
    </xf>
    <xf numFmtId="0" fontId="96" fillId="0" borderId="50" xfId="0" applyFont="1" applyBorder="1" applyAlignment="1">
      <alignment vertical="center"/>
    </xf>
    <xf numFmtId="0" fontId="96" fillId="0" borderId="50" xfId="0" applyFont="1" applyBorder="1" applyAlignment="1">
      <alignment horizontal="right" vertical="center"/>
    </xf>
    <xf numFmtId="0" fontId="70" fillId="0" borderId="44" xfId="0" applyFont="1" applyBorder="1" applyAlignment="1">
      <alignment vertical="center" wrapText="1"/>
    </xf>
    <xf numFmtId="0" fontId="69" fillId="0" borderId="44" xfId="0" applyFont="1" applyBorder="1" applyAlignment="1">
      <alignment vertical="center" wrapText="1"/>
    </xf>
    <xf numFmtId="0" fontId="25" fillId="0" borderId="59" xfId="0" applyFont="1" applyBorder="1" applyAlignment="1">
      <alignment vertical="center"/>
    </xf>
    <xf numFmtId="0" fontId="68" fillId="0" borderId="41" xfId="0" applyFont="1" applyBorder="1" applyAlignment="1">
      <alignment vertical="center"/>
    </xf>
    <xf numFmtId="0" fontId="99" fillId="0" borderId="31" xfId="0" applyFont="1" applyFill="1" applyBorder="1" applyAlignment="1">
      <alignment horizontal="right" shrinkToFit="1"/>
    </xf>
    <xf numFmtId="0" fontId="53" fillId="2" borderId="34" xfId="0" applyFont="1" applyFill="1" applyBorder="1" applyAlignment="1" applyProtection="1">
      <alignment horizontal="left" vertical="center" shrinkToFit="1"/>
      <protection locked="0"/>
    </xf>
    <xf numFmtId="0" fontId="100" fillId="2" borderId="6" xfId="0" applyFont="1" applyFill="1" applyBorder="1" applyAlignment="1" applyProtection="1">
      <alignment horizontal="left" shrinkToFit="1"/>
      <protection locked="0"/>
    </xf>
    <xf numFmtId="0" fontId="101" fillId="2" borderId="6" xfId="0" applyFont="1" applyFill="1" applyBorder="1" applyAlignment="1" applyProtection="1">
      <alignment horizontal="left" shrinkToFit="1"/>
      <protection locked="0"/>
    </xf>
    <xf numFmtId="0" fontId="102" fillId="2" borderId="6" xfId="0" applyFont="1" applyFill="1" applyBorder="1" applyAlignment="1" applyProtection="1">
      <alignment horizontal="left" shrinkToFit="1"/>
      <protection locked="0"/>
    </xf>
    <xf numFmtId="180" fontId="99" fillId="2" borderId="6" xfId="0" applyNumberFormat="1" applyFont="1" applyFill="1" applyBorder="1" applyAlignment="1" applyProtection="1">
      <alignment horizontal="left" wrapText="1" shrinkToFit="1"/>
      <protection locked="0"/>
    </xf>
    <xf numFmtId="0" fontId="99" fillId="2" borderId="6" xfId="0" applyFont="1" applyFill="1" applyBorder="1" applyAlignment="1" applyProtection="1">
      <alignment horizontal="left" shrinkToFit="1"/>
      <protection locked="0"/>
    </xf>
    <xf numFmtId="49" fontId="99" fillId="2" borderId="6" xfId="1" applyNumberFormat="1" applyFont="1" applyFill="1" applyBorder="1" applyAlignment="1" applyProtection="1">
      <alignment horizontal="left" shrinkToFit="1"/>
      <protection locked="0"/>
    </xf>
    <xf numFmtId="0" fontId="23" fillId="4" borderId="0" xfId="0" applyFont="1" applyFill="1" applyAlignment="1">
      <alignment vertical="center"/>
    </xf>
    <xf numFmtId="0" fontId="103" fillId="0" borderId="0" xfId="0" applyFont="1" applyAlignment="1">
      <alignment vertical="center"/>
    </xf>
    <xf numFmtId="0" fontId="103" fillId="0" borderId="14" xfId="0" applyFont="1" applyBorder="1" applyAlignment="1">
      <alignment vertical="center"/>
    </xf>
    <xf numFmtId="0" fontId="104" fillId="0" borderId="0" xfId="0" applyFont="1" applyAlignment="1">
      <alignment vertical="center"/>
    </xf>
    <xf numFmtId="0" fontId="103" fillId="0" borderId="0" xfId="0" applyFont="1" applyBorder="1" applyAlignment="1">
      <alignment vertical="center"/>
    </xf>
    <xf numFmtId="0" fontId="105" fillId="0" borderId="0" xfId="0" applyFont="1" applyAlignment="1">
      <alignment vertical="center"/>
    </xf>
    <xf numFmtId="0" fontId="106" fillId="0" borderId="41" xfId="0" applyFont="1" applyBorder="1" applyAlignment="1">
      <alignment vertical="center"/>
    </xf>
    <xf numFmtId="0" fontId="105" fillId="0" borderId="44" xfId="0" applyFont="1" applyBorder="1" applyAlignment="1">
      <alignment vertical="center"/>
    </xf>
    <xf numFmtId="0" fontId="107" fillId="0" borderId="0" xfId="0" applyFont="1" applyAlignment="1">
      <alignment horizontal="center" vertical="center"/>
    </xf>
    <xf numFmtId="0" fontId="106" fillId="0" borderId="0" xfId="0" applyFont="1" applyAlignment="1">
      <alignment vertical="center"/>
    </xf>
    <xf numFmtId="0" fontId="108" fillId="0" borderId="0" xfId="0" applyFont="1" applyAlignment="1">
      <alignment vertical="center" shrinkToFit="1"/>
    </xf>
    <xf numFmtId="0" fontId="106" fillId="0" borderId="0" xfId="0" applyFont="1" applyAlignment="1">
      <alignment vertical="center" shrinkToFit="1"/>
    </xf>
    <xf numFmtId="0" fontId="109" fillId="0" borderId="0" xfId="0" applyFont="1" applyAlignment="1">
      <alignment horizontal="left" vertical="center" indent="3"/>
    </xf>
    <xf numFmtId="0" fontId="105" fillId="0" borderId="0" xfId="0" applyFont="1" applyAlignment="1">
      <alignment horizontal="left" vertical="center"/>
    </xf>
    <xf numFmtId="0" fontId="105" fillId="0" borderId="49" xfId="0" applyFont="1" applyBorder="1" applyAlignment="1">
      <alignment horizontal="center" vertical="center"/>
    </xf>
    <xf numFmtId="0" fontId="110" fillId="3" borderId="44" xfId="0" applyFont="1" applyFill="1" applyBorder="1" applyAlignment="1">
      <alignment vertical="center"/>
    </xf>
    <xf numFmtId="0" fontId="121" fillId="0" borderId="0" xfId="0" applyFont="1" applyAlignment="1">
      <alignment horizontal="left" vertical="center"/>
    </xf>
    <xf numFmtId="0" fontId="122" fillId="0" borderId="0" xfId="0" applyFont="1" applyAlignment="1">
      <alignment horizontal="left" vertical="center"/>
    </xf>
    <xf numFmtId="0" fontId="123" fillId="0" borderId="0" xfId="0" applyFont="1" applyAlignment="1">
      <alignment horizontal="left" vertical="center"/>
    </xf>
    <xf numFmtId="0" fontId="122" fillId="0" borderId="0" xfId="0" applyFont="1" applyAlignment="1">
      <alignment horizontal="left" vertical="center" indent="1"/>
    </xf>
    <xf numFmtId="0" fontId="121" fillId="0" borderId="0" xfId="0" applyFont="1" applyAlignment="1">
      <alignment vertical="center"/>
    </xf>
    <xf numFmtId="0" fontId="121" fillId="0" borderId="0" xfId="0" applyFont="1" applyAlignment="1">
      <alignment horizontal="center" vertical="center"/>
    </xf>
    <xf numFmtId="0" fontId="124" fillId="0" borderId="41" xfId="0" applyFont="1" applyBorder="1" applyAlignment="1">
      <alignment horizontal="center" vertical="center" shrinkToFit="1"/>
    </xf>
    <xf numFmtId="0" fontId="114" fillId="0" borderId="0" xfId="0" applyFont="1" applyAlignment="1">
      <alignment vertical="center"/>
    </xf>
    <xf numFmtId="0" fontId="115" fillId="3" borderId="42" xfId="0" applyFont="1" applyFill="1" applyBorder="1" applyAlignment="1">
      <alignment horizontal="center" vertical="center" wrapText="1"/>
    </xf>
    <xf numFmtId="0" fontId="116" fillId="3" borderId="49" xfId="0" applyFont="1" applyFill="1" applyBorder="1" applyAlignment="1">
      <alignment horizontal="center" vertical="center"/>
    </xf>
    <xf numFmtId="0" fontId="116" fillId="3" borderId="42" xfId="0" applyFont="1" applyFill="1" applyBorder="1" applyAlignment="1">
      <alignment horizontal="center" vertical="center" wrapText="1"/>
    </xf>
    <xf numFmtId="0" fontId="116" fillId="3" borderId="49" xfId="0" applyFont="1" applyFill="1" applyBorder="1" applyAlignment="1">
      <alignment horizontal="center" vertical="center" wrapText="1"/>
    </xf>
    <xf numFmtId="0" fontId="116" fillId="3" borderId="42" xfId="0" applyFont="1" applyFill="1" applyBorder="1" applyAlignment="1">
      <alignment vertical="center"/>
    </xf>
    <xf numFmtId="0" fontId="116" fillId="3" borderId="41" xfId="0" applyFont="1" applyFill="1" applyBorder="1" applyAlignment="1">
      <alignment horizontal="center" vertical="center"/>
    </xf>
    <xf numFmtId="0" fontId="116" fillId="3" borderId="44" xfId="0" applyFont="1" applyFill="1" applyBorder="1" applyAlignment="1">
      <alignment vertical="center"/>
    </xf>
    <xf numFmtId="0" fontId="116" fillId="3" borderId="41" xfId="0" applyFont="1" applyFill="1" applyBorder="1" applyAlignment="1">
      <alignment vertical="center"/>
    </xf>
    <xf numFmtId="0" fontId="116" fillId="3" borderId="41" xfId="0" applyFont="1" applyFill="1" applyBorder="1" applyAlignment="1">
      <alignment horizontal="center" vertical="center" wrapText="1"/>
    </xf>
    <xf numFmtId="0" fontId="116" fillId="3" borderId="46" xfId="0" applyFont="1" applyFill="1" applyBorder="1" applyAlignment="1">
      <alignment horizontal="center" vertical="center" wrapText="1"/>
    </xf>
    <xf numFmtId="0" fontId="115" fillId="0" borderId="42" xfId="0" applyFont="1" applyBorder="1" applyAlignment="1">
      <alignment horizontal="center" vertical="center"/>
    </xf>
    <xf numFmtId="189" fontId="117" fillId="0" borderId="42" xfId="0" applyNumberFormat="1" applyFont="1" applyBorder="1" applyAlignment="1">
      <alignment horizontal="center" vertical="center"/>
    </xf>
    <xf numFmtId="0" fontId="117" fillId="0" borderId="49" xfId="0" applyFont="1" applyBorder="1" applyAlignment="1">
      <alignment horizontal="center" vertical="center"/>
    </xf>
    <xf numFmtId="0" fontId="118" fillId="0" borderId="42" xfId="0" applyFont="1" applyBorder="1" applyAlignment="1">
      <alignment vertical="center"/>
    </xf>
    <xf numFmtId="0" fontId="119" fillId="0" borderId="41" xfId="0" applyFont="1" applyBorder="1" applyAlignment="1">
      <alignment horizontal="left" vertical="center"/>
    </xf>
    <xf numFmtId="0" fontId="118" fillId="0" borderId="44" xfId="0" applyFont="1" applyBorder="1" applyAlignment="1">
      <alignment vertical="center"/>
    </xf>
    <xf numFmtId="0" fontId="118" fillId="0" borderId="41" xfId="0" applyFont="1" applyBorder="1" applyAlignment="1">
      <alignment vertical="center"/>
    </xf>
    <xf numFmtId="0" fontId="119" fillId="0" borderId="42" xfId="0" applyFont="1" applyBorder="1" applyAlignment="1">
      <alignment vertical="center"/>
    </xf>
    <xf numFmtId="178" fontId="119" fillId="0" borderId="41" xfId="0" applyNumberFormat="1" applyFont="1" applyBorder="1" applyAlignment="1">
      <alignment horizontal="center" vertical="center"/>
    </xf>
    <xf numFmtId="0" fontId="118" fillId="0" borderId="41" xfId="0" applyFont="1" applyBorder="1" applyAlignment="1">
      <alignment vertical="center" wrapText="1"/>
    </xf>
    <xf numFmtId="0" fontId="113" fillId="0" borderId="42" xfId="0" applyFont="1" applyBorder="1" applyAlignment="1">
      <alignment vertical="center"/>
    </xf>
    <xf numFmtId="186" fontId="121" fillId="0" borderId="0" xfId="0" applyNumberFormat="1" applyFont="1" applyAlignment="1">
      <alignment horizontal="left" vertical="center" indent="1"/>
    </xf>
    <xf numFmtId="0" fontId="121" fillId="0" borderId="0" xfId="0" applyFont="1" applyAlignment="1">
      <alignment horizontal="left" vertical="center" indent="1"/>
    </xf>
    <xf numFmtId="0" fontId="122" fillId="0" borderId="0" xfId="0" applyFont="1" applyAlignment="1">
      <alignment horizontal="center" vertical="center" shrinkToFit="1"/>
    </xf>
    <xf numFmtId="0" fontId="116" fillId="3" borderId="62" xfId="0" applyFont="1" applyFill="1" applyBorder="1" applyAlignment="1">
      <alignment horizontal="center" vertical="center" wrapText="1"/>
    </xf>
    <xf numFmtId="0" fontId="105" fillId="3" borderId="49" xfId="0" applyFont="1" applyFill="1" applyBorder="1" applyAlignment="1">
      <alignment horizontal="center" vertical="center"/>
    </xf>
    <xf numFmtId="186" fontId="122" fillId="0" borderId="0" xfId="0" applyNumberFormat="1" applyFont="1" applyAlignment="1">
      <alignment horizontal="center" vertical="center" shrinkToFit="1"/>
    </xf>
    <xf numFmtId="0" fontId="120" fillId="0" borderId="0" xfId="0" applyFont="1" applyAlignment="1">
      <alignment horizontal="left" vertical="center" indent="1"/>
    </xf>
    <xf numFmtId="0" fontId="111" fillId="0" borderId="0" xfId="0" applyFont="1" applyAlignment="1">
      <alignment vertical="center"/>
    </xf>
    <xf numFmtId="0" fontId="78" fillId="0" borderId="0" xfId="2" applyFont="1" applyAlignment="1">
      <alignment horizontal="left" vertical="center" indent="1"/>
    </xf>
    <xf numFmtId="0" fontId="0" fillId="0" borderId="0" xfId="2" applyFont="1">
      <alignment vertical="center"/>
    </xf>
    <xf numFmtId="0" fontId="112" fillId="0" borderId="0" xfId="2" applyFont="1">
      <alignment vertical="center"/>
    </xf>
    <xf numFmtId="178" fontId="99" fillId="0" borderId="0" xfId="2" applyNumberFormat="1" applyFont="1" applyAlignment="1">
      <alignment horizontal="left" vertical="center" textRotation="90"/>
    </xf>
    <xf numFmtId="0" fontId="127" fillId="0" borderId="0" xfId="2" applyFont="1" applyAlignment="1"/>
    <xf numFmtId="178" fontId="99" fillId="0" borderId="0" xfId="2" applyNumberFormat="1" applyFont="1" applyAlignment="1">
      <alignment horizontal="left" vertical="center" textRotation="90" shrinkToFit="1"/>
    </xf>
    <xf numFmtId="0" fontId="0" fillId="0" borderId="0" xfId="2" applyFont="1" applyAlignment="1">
      <alignment vertical="center"/>
    </xf>
    <xf numFmtId="0" fontId="112" fillId="0" borderId="0" xfId="2" applyFont="1" applyAlignment="1">
      <alignment horizontal="right" vertical="center"/>
    </xf>
    <xf numFmtId="0" fontId="127" fillId="0" borderId="0" xfId="2" applyFont="1">
      <alignment vertical="center"/>
    </xf>
    <xf numFmtId="0" fontId="0" fillId="0" borderId="0" xfId="2" applyFont="1" applyBorder="1" applyAlignment="1">
      <alignment vertical="center" justifyLastLine="1"/>
    </xf>
    <xf numFmtId="0" fontId="0" fillId="0" borderId="0" xfId="2" applyFont="1" applyAlignment="1">
      <alignment horizontal="center" vertical="center"/>
    </xf>
    <xf numFmtId="192" fontId="0" fillId="0" borderId="0" xfId="2" applyNumberFormat="1" applyFont="1">
      <alignment vertical="center"/>
    </xf>
    <xf numFmtId="193" fontId="0" fillId="0" borderId="0" xfId="2" applyNumberFormat="1" applyFont="1">
      <alignment vertical="center"/>
    </xf>
    <xf numFmtId="0" fontId="126" fillId="2" borderId="0" xfId="2" applyFont="1" applyFill="1" applyBorder="1" applyAlignment="1">
      <alignment horizontal="center" vertical="center" wrapText="1"/>
    </xf>
    <xf numFmtId="0" fontId="112" fillId="0" borderId="0" xfId="2" applyFont="1" applyAlignment="1">
      <alignment horizontal="left" vertical="center"/>
    </xf>
    <xf numFmtId="0" fontId="112" fillId="0" borderId="63" xfId="2" applyFont="1" applyBorder="1">
      <alignment vertical="center"/>
    </xf>
    <xf numFmtId="0" fontId="130" fillId="0" borderId="0" xfId="2" applyFont="1" applyAlignment="1">
      <alignment horizontal="center" vertical="center"/>
    </xf>
    <xf numFmtId="0" fontId="112" fillId="0" borderId="64" xfId="2" applyFont="1" applyBorder="1">
      <alignment vertical="center"/>
    </xf>
    <xf numFmtId="194" fontId="20" fillId="0" borderId="64" xfId="2" applyNumberFormat="1" applyFont="1" applyBorder="1" applyAlignment="1">
      <alignment horizontal="left" vertical="center"/>
    </xf>
    <xf numFmtId="0" fontId="20" fillId="0" borderId="64" xfId="2" applyFont="1" applyBorder="1">
      <alignment vertical="center"/>
    </xf>
    <xf numFmtId="0" fontId="0" fillId="0" borderId="0" xfId="2" applyFont="1" applyFill="1">
      <alignment vertical="center"/>
    </xf>
    <xf numFmtId="0" fontId="132" fillId="0" borderId="0" xfId="2" applyFont="1" applyFill="1" applyAlignment="1" applyProtection="1">
      <alignment vertical="center" shrinkToFit="1"/>
      <protection locked="0"/>
    </xf>
    <xf numFmtId="0" fontId="88" fillId="0" borderId="50" xfId="0" applyFont="1" applyBorder="1" applyAlignment="1">
      <alignment vertical="center"/>
    </xf>
    <xf numFmtId="0" fontId="134" fillId="0" borderId="50" xfId="0" applyFont="1" applyBorder="1" applyAlignment="1">
      <alignment vertical="center"/>
    </xf>
    <xf numFmtId="195" fontId="116" fillId="0" borderId="49" xfId="0" applyNumberFormat="1" applyFont="1" applyBorder="1" applyAlignment="1">
      <alignment horizontal="center" vertical="center" shrinkToFit="1"/>
    </xf>
    <xf numFmtId="0" fontId="117" fillId="0" borderId="44" xfId="0" applyFont="1" applyBorder="1" applyAlignment="1">
      <alignment vertical="center"/>
    </xf>
    <xf numFmtId="0" fontId="117" fillId="0" borderId="41" xfId="0" applyFont="1" applyBorder="1" applyAlignment="1">
      <alignment vertical="center"/>
    </xf>
    <xf numFmtId="191" fontId="116" fillId="0" borderId="41" xfId="0" applyNumberFormat="1" applyFont="1" applyBorder="1" applyAlignment="1">
      <alignment horizontal="left" vertical="center" shrinkToFit="1"/>
    </xf>
    <xf numFmtId="0" fontId="116" fillId="0" borderId="41" xfId="0" applyFont="1" applyBorder="1" applyAlignment="1">
      <alignment horizontal="right" vertical="center"/>
    </xf>
    <xf numFmtId="0" fontId="116" fillId="0" borderId="42" xfId="0" applyFont="1" applyBorder="1" applyAlignment="1">
      <alignment horizontal="right" vertical="center"/>
    </xf>
    <xf numFmtId="0" fontId="116" fillId="0" borderId="41" xfId="0" applyFont="1" applyBorder="1" applyAlignment="1">
      <alignment vertical="center"/>
    </xf>
    <xf numFmtId="0" fontId="116" fillId="0" borderId="44" xfId="0" applyFont="1" applyBorder="1" applyAlignment="1">
      <alignment vertical="center"/>
    </xf>
    <xf numFmtId="0" fontId="116" fillId="0" borderId="41" xfId="0" applyFont="1" applyBorder="1" applyAlignment="1">
      <alignment horizontal="center" vertical="center"/>
    </xf>
    <xf numFmtId="0" fontId="116" fillId="0" borderId="42" xfId="0" applyFont="1" applyBorder="1" applyAlignment="1">
      <alignment vertical="center"/>
    </xf>
    <xf numFmtId="0" fontId="116" fillId="0" borderId="41" xfId="0" applyFont="1" applyBorder="1" applyAlignment="1">
      <alignment vertical="center" wrapText="1"/>
    </xf>
    <xf numFmtId="194" fontId="113" fillId="0" borderId="41" xfId="0" applyNumberFormat="1" applyFont="1" applyBorder="1" applyAlignment="1">
      <alignment horizontal="center" vertical="center" shrinkToFit="1"/>
    </xf>
    <xf numFmtId="0" fontId="116" fillId="0" borderId="41" xfId="0" applyFont="1" applyBorder="1" applyAlignment="1">
      <alignment horizontal="center" vertical="center" wrapText="1"/>
    </xf>
    <xf numFmtId="0" fontId="133" fillId="0" borderId="50" xfId="0" applyFont="1" applyBorder="1" applyAlignment="1">
      <alignment horizontal="center" vertical="center"/>
    </xf>
    <xf numFmtId="197" fontId="136" fillId="0" borderId="50" xfId="0" applyNumberFormat="1" applyFont="1" applyBorder="1" applyAlignment="1">
      <alignment horizontal="center" vertical="center"/>
    </xf>
    <xf numFmtId="14" fontId="105" fillId="0" borderId="0" xfId="0" applyNumberFormat="1" applyFont="1" applyAlignment="1">
      <alignment vertical="center"/>
    </xf>
    <xf numFmtId="0" fontId="105" fillId="0" borderId="0" xfId="0" applyFont="1" applyAlignment="1">
      <alignment horizontal="center"/>
    </xf>
    <xf numFmtId="198" fontId="105" fillId="0" borderId="0" xfId="0" applyNumberFormat="1" applyFont="1" applyAlignment="1">
      <alignment horizontal="center" vertical="center" shrinkToFit="1"/>
    </xf>
    <xf numFmtId="0" fontId="118" fillId="0" borderId="44" xfId="0" applyFont="1" applyBorder="1" applyAlignment="1">
      <alignment vertical="center" shrinkToFit="1"/>
    </xf>
    <xf numFmtId="0" fontId="118" fillId="0" borderId="41" xfId="0" applyFont="1" applyBorder="1" applyAlignment="1">
      <alignment vertical="center" shrinkToFit="1"/>
    </xf>
    <xf numFmtId="0" fontId="118" fillId="0" borderId="41" xfId="0" applyFont="1" applyBorder="1" applyAlignment="1">
      <alignment horizontal="right" vertical="center" shrinkToFit="1"/>
    </xf>
    <xf numFmtId="0" fontId="118" fillId="0" borderId="42" xfId="0" applyFont="1" applyBorder="1" applyAlignment="1">
      <alignment horizontal="right" vertical="center" shrinkToFit="1"/>
    </xf>
    <xf numFmtId="0" fontId="137" fillId="0" borderId="41" xfId="0" applyFont="1" applyBorder="1" applyAlignment="1">
      <alignment vertical="center" shrinkToFit="1"/>
    </xf>
    <xf numFmtId="0" fontId="138" fillId="0" borderId="41" xfId="0" applyFont="1" applyBorder="1" applyAlignment="1">
      <alignment horizontal="distributed" vertical="center" shrinkToFit="1"/>
    </xf>
    <xf numFmtId="191" fontId="139" fillId="0" borderId="41" xfId="0" applyNumberFormat="1" applyFont="1" applyBorder="1" applyAlignment="1">
      <alignment horizontal="left" vertical="center" shrinkToFit="1"/>
    </xf>
    <xf numFmtId="0" fontId="139" fillId="0" borderId="41" xfId="0" applyFont="1" applyBorder="1" applyAlignment="1">
      <alignment vertical="center" shrinkToFit="1"/>
    </xf>
    <xf numFmtId="0" fontId="137" fillId="0" borderId="41" xfId="0" applyFont="1" applyBorder="1" applyAlignment="1">
      <alignment horizontal="center" vertical="center" shrinkToFit="1"/>
    </xf>
    <xf numFmtId="178" fontId="137" fillId="0" borderId="49" xfId="0" applyNumberFormat="1" applyFont="1" applyBorder="1" applyAlignment="1">
      <alignment horizontal="center" vertical="center"/>
    </xf>
    <xf numFmtId="196" fontId="139" fillId="0" borderId="49" xfId="0" applyNumberFormat="1" applyFont="1" applyBorder="1" applyAlignment="1">
      <alignment horizontal="center" vertical="center" wrapText="1" shrinkToFit="1"/>
    </xf>
    <xf numFmtId="0" fontId="140" fillId="0" borderId="0" xfId="0" applyFont="1" applyAlignment="1">
      <alignment vertical="center"/>
    </xf>
    <xf numFmtId="0" fontId="141" fillId="0" borderId="41" xfId="0" applyFont="1" applyBorder="1" applyAlignment="1">
      <alignment horizontal="left" vertical="center" wrapText="1"/>
    </xf>
    <xf numFmtId="0" fontId="15" fillId="0" borderId="21" xfId="0" applyFont="1" applyFill="1" applyBorder="1" applyAlignment="1" applyProtection="1">
      <alignment vertical="center"/>
      <protection locked="0"/>
    </xf>
    <xf numFmtId="0" fontId="142" fillId="0" borderId="0" xfId="0" applyFont="1" applyAlignment="1">
      <alignment vertical="center"/>
    </xf>
    <xf numFmtId="0" fontId="143" fillId="0" borderId="0" xfId="0" applyFont="1" applyAlignment="1">
      <alignment vertical="center" wrapText="1"/>
    </xf>
    <xf numFmtId="184" fontId="143" fillId="0" borderId="0" xfId="0" applyNumberFormat="1" applyFont="1" applyAlignment="1">
      <alignment horizontal="left" vertical="center" wrapText="1" shrinkToFit="1"/>
    </xf>
    <xf numFmtId="0" fontId="143" fillId="0" borderId="0" xfId="0" applyFont="1" applyFill="1" applyAlignment="1">
      <alignment horizontal="left" vertical="center"/>
    </xf>
    <xf numFmtId="0" fontId="143" fillId="0" borderId="0" xfId="0" applyFont="1" applyFill="1" applyAlignment="1">
      <alignment vertical="center"/>
    </xf>
    <xf numFmtId="0" fontId="143" fillId="0" borderId="0" xfId="0" applyFont="1" applyAlignment="1">
      <alignment horizontal="left" vertical="center"/>
    </xf>
    <xf numFmtId="0" fontId="142" fillId="0" borderId="0" xfId="0" applyFont="1" applyAlignment="1">
      <alignment horizontal="left" vertical="center"/>
    </xf>
    <xf numFmtId="0" fontId="145" fillId="0" borderId="0" xfId="0" applyFont="1" applyFill="1" applyBorder="1" applyAlignment="1" applyProtection="1">
      <alignment vertical="center"/>
    </xf>
    <xf numFmtId="0" fontId="143" fillId="0" borderId="0" xfId="0" applyFont="1" applyFill="1" applyBorder="1" applyAlignment="1" applyProtection="1">
      <alignment vertical="center"/>
    </xf>
    <xf numFmtId="0" fontId="142" fillId="0" borderId="0" xfId="0" applyFont="1" applyBorder="1" applyAlignment="1" applyProtection="1">
      <alignment vertical="center"/>
    </xf>
    <xf numFmtId="0" fontId="142" fillId="0" borderId="0" xfId="0" applyFont="1" applyBorder="1" applyAlignment="1">
      <alignment vertical="center"/>
    </xf>
    <xf numFmtId="0" fontId="143" fillId="0" borderId="0" xfId="0" applyFont="1" applyBorder="1" applyAlignment="1">
      <alignment vertical="center" shrinkToFit="1"/>
    </xf>
    <xf numFmtId="0" fontId="145" fillId="0" borderId="0" xfId="0" applyFont="1" applyFill="1" applyBorder="1" applyAlignment="1" applyProtection="1">
      <alignment horizontal="right" vertical="center"/>
    </xf>
    <xf numFmtId="0" fontId="145" fillId="2" borderId="0" xfId="0" applyFont="1" applyFill="1" applyBorder="1" applyAlignment="1" applyProtection="1">
      <alignment vertical="center"/>
    </xf>
    <xf numFmtId="0" fontId="143" fillId="2" borderId="0" xfId="0" applyFont="1" applyFill="1" applyBorder="1" applyAlignment="1" applyProtection="1">
      <alignment vertical="center"/>
    </xf>
    <xf numFmtId="0" fontId="143" fillId="0" borderId="0" xfId="0" applyFont="1" applyAlignment="1">
      <alignment vertical="center"/>
    </xf>
    <xf numFmtId="49" fontId="142" fillId="0" borderId="0" xfId="0" applyNumberFormat="1" applyFont="1" applyAlignment="1">
      <alignment vertical="center"/>
    </xf>
    <xf numFmtId="0" fontId="145" fillId="0" borderId="0" xfId="0" quotePrefix="1" applyFont="1" applyFill="1" applyBorder="1" applyAlignment="1" applyProtection="1">
      <alignment horizontal="left" vertical="center"/>
      <protection locked="0"/>
    </xf>
    <xf numFmtId="0" fontId="145" fillId="0" borderId="0" xfId="0" applyFont="1" applyFill="1" applyBorder="1" applyAlignment="1" applyProtection="1">
      <alignment horizontal="left" vertical="center"/>
      <protection locked="0"/>
    </xf>
    <xf numFmtId="0" fontId="145" fillId="0" borderId="0" xfId="0" applyFont="1" applyBorder="1" applyAlignment="1" applyProtection="1">
      <alignment vertical="center"/>
    </xf>
    <xf numFmtId="0" fontId="145" fillId="2" borderId="0" xfId="0" applyFont="1" applyFill="1" applyBorder="1" applyAlignment="1" applyProtection="1">
      <alignment horizontal="left" vertical="center"/>
      <protection locked="0"/>
    </xf>
    <xf numFmtId="178" fontId="145" fillId="2" borderId="0" xfId="0" applyNumberFormat="1" applyFont="1" applyFill="1" applyBorder="1" applyAlignment="1" applyProtection="1">
      <alignment horizontal="right" vertical="center" shrinkToFit="1"/>
      <protection locked="0"/>
    </xf>
    <xf numFmtId="0" fontId="145" fillId="0" borderId="0" xfId="0" applyFont="1" applyFill="1" applyBorder="1" applyAlignment="1" applyProtection="1">
      <alignment horizontal="right" vertical="center"/>
      <protection locked="0"/>
    </xf>
    <xf numFmtId="183" fontId="143" fillId="0" borderId="0" xfId="0" applyNumberFormat="1" applyFont="1" applyFill="1" applyBorder="1" applyAlignment="1" applyProtection="1">
      <alignment horizontal="center" vertical="center"/>
      <protection locked="0"/>
    </xf>
    <xf numFmtId="0" fontId="145" fillId="0" borderId="0" xfId="0" applyFont="1" applyFill="1" applyBorder="1" applyAlignment="1">
      <alignment vertical="center"/>
    </xf>
    <xf numFmtId="0" fontId="143" fillId="0" borderId="0" xfId="0" applyFont="1" applyFill="1" applyBorder="1" applyAlignment="1">
      <alignment vertical="center"/>
    </xf>
    <xf numFmtId="0" fontId="143" fillId="2" borderId="0" xfId="0" applyFont="1" applyFill="1" applyAlignment="1" applyProtection="1">
      <alignment vertical="center"/>
    </xf>
    <xf numFmtId="0" fontId="146" fillId="0" borderId="50" xfId="0" applyFont="1" applyBorder="1" applyAlignment="1">
      <alignment horizontal="center" vertical="center"/>
    </xf>
    <xf numFmtId="0" fontId="146" fillId="0" borderId="50" xfId="0" applyFont="1" applyBorder="1" applyAlignment="1">
      <alignment vertical="center"/>
    </xf>
    <xf numFmtId="0" fontId="146" fillId="0" borderId="50" xfId="0" applyFont="1" applyBorder="1" applyAlignment="1">
      <alignment horizontal="right" vertical="center"/>
    </xf>
    <xf numFmtId="0" fontId="142" fillId="0" borderId="4" xfId="0" applyFont="1" applyBorder="1" applyAlignment="1">
      <alignment vertical="center"/>
    </xf>
    <xf numFmtId="0" fontId="142" fillId="0" borderId="2" xfId="0" applyFont="1" applyBorder="1" applyAlignment="1">
      <alignment vertical="center"/>
    </xf>
    <xf numFmtId="0" fontId="142" fillId="0" borderId="3" xfId="0" applyFont="1" applyBorder="1" applyAlignment="1">
      <alignment vertical="center"/>
    </xf>
    <xf numFmtId="0" fontId="142" fillId="0" borderId="40" xfId="0" applyFont="1" applyBorder="1" applyAlignment="1">
      <alignment vertical="center"/>
    </xf>
    <xf numFmtId="0" fontId="147" fillId="0" borderId="0" xfId="0" applyFont="1" applyBorder="1" applyAlignment="1">
      <alignment vertical="center"/>
    </xf>
    <xf numFmtId="0" fontId="142" fillId="0" borderId="39" xfId="0" applyFont="1" applyBorder="1" applyAlignment="1">
      <alignment vertical="center"/>
    </xf>
    <xf numFmtId="0" fontId="147" fillId="0" borderId="0" xfId="0" applyNumberFormat="1" applyFont="1" applyBorder="1" applyAlignment="1">
      <alignment vertical="center"/>
    </xf>
    <xf numFmtId="0" fontId="142" fillId="0" borderId="16" xfId="0" applyFont="1" applyBorder="1" applyAlignment="1">
      <alignment vertical="center"/>
    </xf>
    <xf numFmtId="0" fontId="142" fillId="0" borderId="14" xfId="0" applyFont="1" applyBorder="1" applyAlignment="1">
      <alignment vertical="center"/>
    </xf>
    <xf numFmtId="0" fontId="142" fillId="0" borderId="15" xfId="0" applyFont="1" applyBorder="1" applyAlignment="1">
      <alignment vertical="center"/>
    </xf>
    <xf numFmtId="0" fontId="148" fillId="0" borderId="0" xfId="0" applyFont="1" applyAlignment="1">
      <alignment vertical="center"/>
    </xf>
    <xf numFmtId="0" fontId="150" fillId="0" borderId="0" xfId="0" applyFont="1" applyBorder="1" applyAlignment="1">
      <alignment horizontal="right" vertical="center"/>
    </xf>
    <xf numFmtId="0" fontId="151" fillId="0" borderId="0" xfId="0" applyFont="1" applyAlignment="1">
      <alignment vertical="center"/>
    </xf>
    <xf numFmtId="0" fontId="152" fillId="0" borderId="14" xfId="0" applyFont="1" applyBorder="1" applyAlignment="1">
      <alignment vertical="center"/>
    </xf>
    <xf numFmtId="0" fontId="153" fillId="0" borderId="14" xfId="0" applyFont="1" applyBorder="1" applyAlignment="1">
      <alignment vertical="center"/>
    </xf>
    <xf numFmtId="0" fontId="154" fillId="0" borderId="21" xfId="0" applyFont="1" applyFill="1" applyBorder="1" applyAlignment="1" applyProtection="1">
      <alignment horizontal="left" vertical="center"/>
      <protection locked="0"/>
    </xf>
    <xf numFmtId="185" fontId="1" fillId="0" borderId="21" xfId="0" applyNumberFormat="1" applyFont="1" applyFill="1" applyBorder="1" applyAlignment="1" applyProtection="1">
      <alignment vertical="center"/>
      <protection locked="0"/>
    </xf>
    <xf numFmtId="200" fontId="116" fillId="0" borderId="49" xfId="0" applyNumberFormat="1" applyFont="1" applyBorder="1" applyAlignment="1">
      <alignment horizontal="center" vertical="center" shrinkToFit="1"/>
    </xf>
    <xf numFmtId="0" fontId="155" fillId="0" borderId="41" xfId="0" applyFont="1" applyBorder="1" applyAlignment="1">
      <alignment horizontal="distributed" vertical="center" shrinkToFit="1"/>
    </xf>
    <xf numFmtId="0" fontId="118" fillId="0" borderId="59" xfId="0" applyFont="1" applyBorder="1" applyAlignment="1">
      <alignment vertical="center" shrinkToFit="1"/>
    </xf>
    <xf numFmtId="0" fontId="1" fillId="0" borderId="2" xfId="0" applyFont="1" applyFill="1" applyBorder="1" applyAlignment="1" applyProtection="1">
      <alignment horizontal="left" vertical="center"/>
      <protection locked="0"/>
    </xf>
    <xf numFmtId="0" fontId="15" fillId="0" borderId="2" xfId="0" applyFont="1" applyFill="1" applyBorder="1" applyAlignment="1" applyProtection="1">
      <alignment vertical="center"/>
      <protection locked="0"/>
    </xf>
    <xf numFmtId="0" fontId="1" fillId="0" borderId="2" xfId="0" applyFont="1" applyFill="1" applyBorder="1" applyAlignment="1" applyProtection="1">
      <alignment vertical="center"/>
      <protection locked="0"/>
    </xf>
    <xf numFmtId="0" fontId="1" fillId="0" borderId="65" xfId="0" applyFont="1" applyBorder="1" applyAlignment="1" applyProtection="1">
      <alignment vertical="center"/>
    </xf>
    <xf numFmtId="0" fontId="1" fillId="0" borderId="66" xfId="0" applyFont="1" applyBorder="1" applyAlignment="1" applyProtection="1">
      <alignment vertical="center"/>
    </xf>
    <xf numFmtId="0" fontId="1" fillId="0" borderId="67" xfId="0" applyFont="1" applyBorder="1" applyAlignment="1" applyProtection="1">
      <alignment vertical="center"/>
    </xf>
    <xf numFmtId="0" fontId="158" fillId="0" borderId="0" xfId="0" applyFont="1" applyAlignment="1">
      <alignment vertical="center"/>
    </xf>
    <xf numFmtId="0" fontId="76" fillId="0" borderId="0" xfId="0" applyFont="1" applyAlignment="1">
      <alignment vertical="center"/>
    </xf>
    <xf numFmtId="0" fontId="76" fillId="0" borderId="0" xfId="0" applyFont="1" applyAlignment="1">
      <alignment vertical="distributed" wrapText="1"/>
    </xf>
    <xf numFmtId="0" fontId="86" fillId="0" borderId="0" xfId="0" applyFont="1" applyAlignment="1">
      <alignment horizontal="left"/>
    </xf>
    <xf numFmtId="0" fontId="76" fillId="0" borderId="0" xfId="0" applyFont="1" applyAlignment="1">
      <alignment horizontal="left" vertical="center"/>
    </xf>
    <xf numFmtId="0" fontId="76" fillId="0" borderId="0" xfId="0" applyFont="1" applyAlignment="1">
      <alignment horizontal="right" vertical="center"/>
    </xf>
    <xf numFmtId="0" fontId="76" fillId="0" borderId="0" xfId="0" applyFont="1" applyBorder="1" applyAlignment="1">
      <alignment horizontal="center" vertical="center"/>
    </xf>
    <xf numFmtId="202" fontId="76" fillId="0" borderId="0" xfId="0" applyNumberFormat="1" applyFont="1" applyBorder="1" applyAlignment="1">
      <alignment horizontal="right" vertical="center"/>
    </xf>
    <xf numFmtId="9" fontId="76" fillId="0" borderId="0" xfId="0" quotePrefix="1" applyNumberFormat="1" applyFont="1" applyBorder="1" applyAlignment="1">
      <alignment horizontal="center" vertical="center"/>
    </xf>
    <xf numFmtId="0" fontId="76" fillId="0" borderId="45" xfId="0" applyFont="1" applyBorder="1" applyAlignment="1">
      <alignment vertical="center"/>
    </xf>
    <xf numFmtId="0" fontId="76" fillId="0" borderId="43" xfId="0" applyFont="1" applyBorder="1" applyAlignment="1">
      <alignment vertical="center"/>
    </xf>
    <xf numFmtId="0" fontId="159" fillId="0" borderId="0" xfId="0" applyFont="1" applyAlignment="1">
      <alignment vertical="top"/>
    </xf>
    <xf numFmtId="0" fontId="159" fillId="0" borderId="0" xfId="0" applyFont="1" applyBorder="1" applyAlignment="1">
      <alignment horizontal="left" vertical="top" shrinkToFit="1"/>
    </xf>
    <xf numFmtId="0" fontId="86" fillId="0" borderId="0" xfId="0" applyFont="1" applyAlignment="1">
      <alignment horizontal="right"/>
    </xf>
    <xf numFmtId="0" fontId="159" fillId="0" borderId="0" xfId="0" applyFont="1" applyBorder="1" applyAlignment="1">
      <alignment vertical="center"/>
    </xf>
    <xf numFmtId="0" fontId="159" fillId="0" borderId="0" xfId="0" applyFont="1" applyBorder="1" applyAlignment="1">
      <alignment vertical="center" shrinkToFit="1"/>
    </xf>
    <xf numFmtId="0" fontId="159" fillId="0" borderId="0" xfId="0" applyFont="1" applyAlignment="1">
      <alignment vertical="center"/>
    </xf>
    <xf numFmtId="0" fontId="59" fillId="0" borderId="0" xfId="0" applyFont="1" applyAlignment="1">
      <alignment horizontal="right" vertical="center"/>
    </xf>
    <xf numFmtId="0" fontId="26" fillId="0" borderId="0" xfId="0" applyFont="1" applyAlignment="1">
      <alignment horizontal="center" vertical="center" shrinkToFit="1"/>
    </xf>
    <xf numFmtId="0" fontId="28" fillId="0" borderId="0" xfId="0" applyFont="1" applyFill="1" applyBorder="1" applyAlignment="1" applyProtection="1">
      <alignment horizontal="center" vertical="center" shrinkToFit="1"/>
    </xf>
    <xf numFmtId="178" fontId="14" fillId="2" borderId="21" xfId="0" applyNumberFormat="1" applyFont="1" applyFill="1" applyBorder="1" applyAlignment="1" applyProtection="1">
      <alignment horizontal="center" vertical="center" shrinkToFit="1"/>
      <protection locked="0"/>
    </xf>
    <xf numFmtId="0" fontId="35" fillId="0" borderId="0" xfId="0" applyFont="1" applyFill="1" applyAlignment="1">
      <alignment vertical="center"/>
    </xf>
    <xf numFmtId="0" fontId="36" fillId="2" borderId="0" xfId="0" applyFont="1" applyFill="1" applyAlignment="1" applyProtection="1">
      <alignment vertical="center"/>
    </xf>
    <xf numFmtId="203" fontId="0" fillId="0" borderId="0" xfId="0" applyNumberFormat="1"/>
    <xf numFmtId="203" fontId="0" fillId="0" borderId="0" xfId="0" applyNumberFormat="1" applyAlignment="1">
      <alignment horizontal="left" shrinkToFit="1"/>
    </xf>
    <xf numFmtId="203" fontId="0" fillId="0" borderId="0" xfId="0" applyNumberFormat="1" applyAlignment="1">
      <alignment horizontal="right" shrinkToFit="1"/>
    </xf>
    <xf numFmtId="0" fontId="163" fillId="0" borderId="0" xfId="0" applyFont="1" applyAlignment="1">
      <alignment horizontal="left" vertical="center"/>
    </xf>
    <xf numFmtId="0" fontId="165" fillId="0" borderId="18" xfId="0" applyFont="1" applyBorder="1" applyAlignment="1" applyProtection="1">
      <alignment vertical="center"/>
    </xf>
    <xf numFmtId="0" fontId="165" fillId="0" borderId="21" xfId="0" applyFont="1" applyBorder="1" applyAlignment="1" applyProtection="1">
      <alignment vertical="center"/>
    </xf>
    <xf numFmtId="0" fontId="165" fillId="0" borderId="22" xfId="0" applyFont="1" applyBorder="1" applyAlignment="1" applyProtection="1">
      <alignment vertical="center"/>
    </xf>
    <xf numFmtId="0" fontId="165" fillId="0" borderId="21" xfId="0" applyFont="1" applyFill="1" applyBorder="1" applyAlignment="1" applyProtection="1">
      <alignment horizontal="left" vertical="center"/>
      <protection locked="0"/>
    </xf>
    <xf numFmtId="0" fontId="166" fillId="0" borderId="0" xfId="0" applyFont="1" applyAlignment="1">
      <alignment vertical="center"/>
    </xf>
    <xf numFmtId="0" fontId="167" fillId="0" borderId="0" xfId="0" applyFont="1" applyAlignment="1">
      <alignment vertical="center"/>
    </xf>
    <xf numFmtId="0" fontId="166" fillId="0" borderId="88" xfId="0" applyFont="1" applyBorder="1" applyAlignment="1">
      <alignment vertical="center"/>
    </xf>
    <xf numFmtId="0" fontId="166" fillId="0" borderId="21" xfId="0" applyFont="1" applyBorder="1" applyAlignment="1">
      <alignment vertical="center"/>
    </xf>
    <xf numFmtId="0" fontId="76" fillId="0" borderId="21" xfId="0" applyFont="1" applyBorder="1" applyAlignment="1">
      <alignment vertical="center"/>
    </xf>
    <xf numFmtId="0" fontId="166" fillId="0" borderId="21" xfId="0" applyFont="1" applyBorder="1" applyAlignment="1">
      <alignment horizontal="center" vertical="center"/>
    </xf>
    <xf numFmtId="0" fontId="166" fillId="0" borderId="0" xfId="0" applyFont="1" applyAlignment="1">
      <alignment horizontal="left" vertical="center"/>
    </xf>
    <xf numFmtId="0" fontId="164" fillId="0" borderId="0" xfId="0" applyFont="1" applyAlignment="1">
      <alignment vertical="center"/>
    </xf>
    <xf numFmtId="0" fontId="168" fillId="0" borderId="0" xfId="0" applyFont="1" applyAlignment="1">
      <alignment vertical="center"/>
    </xf>
    <xf numFmtId="0" fontId="169" fillId="0" borderId="0" xfId="0" applyFont="1" applyAlignment="1">
      <alignment vertical="center"/>
    </xf>
    <xf numFmtId="0" fontId="1" fillId="0" borderId="21" xfId="0" applyFont="1" applyBorder="1" applyAlignment="1" applyProtection="1">
      <alignment horizontal="center" vertical="center"/>
    </xf>
    <xf numFmtId="0" fontId="15" fillId="0" borderId="24" xfId="0" applyFont="1" applyBorder="1" applyAlignment="1" applyProtection="1">
      <alignment horizontal="center" vertical="center"/>
    </xf>
    <xf numFmtId="0" fontId="1" fillId="0" borderId="21" xfId="0" applyFont="1" applyFill="1" applyBorder="1" applyAlignment="1" applyProtection="1">
      <alignment horizontal="center" vertical="center"/>
      <protection locked="0"/>
    </xf>
    <xf numFmtId="0" fontId="1" fillId="2" borderId="21" xfId="0" applyFont="1" applyFill="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65" fillId="0" borderId="21" xfId="0" applyFont="1" applyFill="1" applyBorder="1" applyAlignment="1" applyProtection="1">
      <alignment horizontal="center" vertical="center"/>
      <protection locked="0"/>
    </xf>
    <xf numFmtId="0" fontId="165" fillId="0" borderId="21" xfId="0" applyFont="1" applyFill="1" applyBorder="1" applyAlignment="1" applyProtection="1">
      <alignment vertical="center"/>
      <protection locked="0"/>
    </xf>
    <xf numFmtId="0" fontId="15" fillId="0" borderId="27" xfId="0" applyFont="1" applyBorder="1" applyAlignment="1" applyProtection="1">
      <alignment horizontal="center" vertical="center"/>
    </xf>
    <xf numFmtId="0" fontId="15" fillId="0" borderId="26" xfId="0" applyFont="1" applyBorder="1" applyAlignment="1" applyProtection="1">
      <alignment horizontal="center" vertical="center"/>
    </xf>
    <xf numFmtId="0" fontId="165" fillId="0" borderId="21" xfId="0" applyFont="1" applyFill="1" applyBorder="1" applyAlignment="1" applyProtection="1">
      <alignment vertical="center"/>
      <protection locked="0"/>
    </xf>
    <xf numFmtId="0" fontId="166" fillId="0" borderId="0" xfId="0" applyFont="1" applyAlignment="1">
      <alignment horizontal="left" vertical="center"/>
    </xf>
    <xf numFmtId="0" fontId="166" fillId="0" borderId="0" xfId="0" applyFont="1" applyAlignment="1">
      <alignment vertical="center"/>
    </xf>
    <xf numFmtId="183" fontId="143" fillId="0" borderId="0" xfId="0" applyNumberFormat="1" applyFont="1" applyFill="1" applyBorder="1" applyAlignment="1" applyProtection="1">
      <alignment horizontal="center" vertical="center"/>
      <protection locked="0"/>
    </xf>
    <xf numFmtId="0" fontId="1" fillId="0" borderId="88" xfId="0" applyFont="1" applyBorder="1" applyAlignment="1" applyProtection="1">
      <alignment horizontal="center" vertical="center"/>
    </xf>
    <xf numFmtId="0" fontId="1" fillId="0" borderId="88" xfId="0" applyFont="1" applyBorder="1" applyAlignment="1" applyProtection="1"/>
    <xf numFmtId="178" fontId="14" fillId="2" borderId="88" xfId="0" applyNumberFormat="1" applyFont="1" applyFill="1" applyBorder="1" applyAlignment="1" applyProtection="1">
      <alignment horizontal="left" vertical="center" shrinkToFit="1"/>
      <protection locked="0"/>
    </xf>
    <xf numFmtId="178" fontId="14" fillId="2" borderId="88" xfId="0" applyNumberFormat="1" applyFont="1" applyFill="1" applyBorder="1" applyAlignment="1" applyProtection="1">
      <alignment horizontal="center" vertical="center" shrinkToFit="1"/>
      <protection locked="0"/>
    </xf>
    <xf numFmtId="0" fontId="1" fillId="0" borderId="88" xfId="0" applyFont="1" applyBorder="1" applyAlignment="1" applyProtection="1">
      <alignment vertical="center"/>
    </xf>
    <xf numFmtId="0" fontId="163" fillId="0" borderId="21" xfId="0" applyFont="1" applyFill="1" applyBorder="1" applyAlignment="1" applyProtection="1">
      <alignment horizontal="left" vertical="center"/>
      <protection locked="0"/>
    </xf>
    <xf numFmtId="0" fontId="165" fillId="0" borderId="21" xfId="0" applyFont="1" applyFill="1" applyBorder="1" applyAlignment="1" applyProtection="1">
      <alignment horizontal="left" vertical="center"/>
      <protection locked="0"/>
    </xf>
    <xf numFmtId="178" fontId="170" fillId="0" borderId="21" xfId="0" applyNumberFormat="1" applyFont="1" applyFill="1" applyBorder="1" applyAlignment="1" applyProtection="1">
      <alignment horizontal="right" vertical="center" shrinkToFit="1"/>
      <protection locked="0"/>
    </xf>
    <xf numFmtId="178" fontId="170" fillId="0" borderId="21" xfId="0" applyNumberFormat="1" applyFont="1" applyFill="1" applyBorder="1" applyAlignment="1" applyProtection="1">
      <alignment horizontal="center" vertical="center" shrinkToFit="1"/>
      <protection locked="0"/>
    </xf>
    <xf numFmtId="0" fontId="1" fillId="0" borderId="88" xfId="0" applyFont="1" applyFill="1" applyBorder="1" applyAlignment="1" applyProtection="1">
      <alignment horizontal="left" vertical="center"/>
      <protection locked="0"/>
    </xf>
    <xf numFmtId="0" fontId="163" fillId="0" borderId="0" xfId="0" applyFont="1" applyFill="1" applyAlignment="1">
      <alignment horizontal="left" vertical="center"/>
    </xf>
    <xf numFmtId="0" fontId="163" fillId="0" borderId="0" xfId="0" applyFont="1" applyFill="1" applyAlignment="1">
      <alignment vertical="center"/>
    </xf>
    <xf numFmtId="49" fontId="166" fillId="0" borderId="0" xfId="0" applyNumberFormat="1" applyFont="1" applyAlignment="1">
      <alignment vertical="center"/>
    </xf>
    <xf numFmtId="0" fontId="142" fillId="0" borderId="88" xfId="0" applyFont="1" applyBorder="1" applyAlignment="1">
      <alignment vertical="center"/>
    </xf>
    <xf numFmtId="0" fontId="146" fillId="0" borderId="89" xfId="0" applyFont="1" applyBorder="1" applyAlignment="1">
      <alignment horizontal="center" vertical="center"/>
    </xf>
    <xf numFmtId="0" fontId="146" fillId="0" borderId="89" xfId="0" applyFont="1" applyBorder="1" applyAlignment="1">
      <alignment vertical="center"/>
    </xf>
    <xf numFmtId="0" fontId="146" fillId="0" borderId="89" xfId="0" applyFont="1" applyBorder="1" applyAlignment="1">
      <alignment horizontal="right" vertical="center"/>
    </xf>
    <xf numFmtId="0" fontId="53" fillId="2" borderId="0" xfId="0" applyFont="1" applyFill="1" applyBorder="1" applyAlignment="1" applyProtection="1">
      <alignment horizontal="left" vertical="center" shrinkToFit="1"/>
      <protection locked="0"/>
    </xf>
    <xf numFmtId="0" fontId="165" fillId="0" borderId="0" xfId="0" applyFont="1" applyAlignment="1" applyProtection="1">
      <alignment vertical="center"/>
    </xf>
    <xf numFmtId="0" fontId="60" fillId="0" borderId="0" xfId="0" applyFont="1" applyAlignment="1">
      <alignment horizontal="center" vertical="center"/>
    </xf>
    <xf numFmtId="0" fontId="166" fillId="0" borderId="0" xfId="0" applyFont="1" applyAlignment="1">
      <alignment vertical="center"/>
    </xf>
    <xf numFmtId="0" fontId="166" fillId="0" borderId="0" xfId="0" applyFont="1" applyAlignment="1">
      <alignment vertical="center"/>
    </xf>
    <xf numFmtId="0" fontId="166" fillId="0" borderId="0" xfId="0" applyFont="1" applyAlignment="1">
      <alignment vertical="center"/>
    </xf>
    <xf numFmtId="0" fontId="8" fillId="0" borderId="70" xfId="0" applyFont="1" applyFill="1" applyBorder="1" applyAlignment="1" applyProtection="1">
      <alignment horizontal="center" vertical="center" wrapText="1"/>
    </xf>
    <xf numFmtId="0" fontId="8" fillId="0" borderId="13" xfId="0" applyFont="1" applyFill="1" applyBorder="1" applyAlignment="1" applyProtection="1">
      <alignment wrapText="1"/>
    </xf>
    <xf numFmtId="0" fontId="8" fillId="0" borderId="81" xfId="0" applyFont="1" applyFill="1" applyBorder="1" applyAlignment="1" applyProtection="1">
      <alignment wrapText="1"/>
    </xf>
    <xf numFmtId="0" fontId="1" fillId="0" borderId="82" xfId="0" applyFont="1" applyBorder="1" applyAlignment="1" applyProtection="1">
      <alignment horizontal="center" vertical="center" wrapText="1"/>
    </xf>
    <xf numFmtId="0" fontId="1" fillId="0" borderId="82" xfId="0" applyFont="1" applyBorder="1" applyProtection="1"/>
    <xf numFmtId="177" fontId="1" fillId="2" borderId="82" xfId="0" applyNumberFormat="1" applyFont="1" applyFill="1" applyBorder="1" applyAlignment="1" applyProtection="1">
      <alignment horizontal="center" vertical="center"/>
      <protection locked="0"/>
    </xf>
    <xf numFmtId="0" fontId="1" fillId="2" borderId="82" xfId="0" applyFont="1" applyFill="1" applyBorder="1" applyProtection="1">
      <protection locked="0"/>
    </xf>
    <xf numFmtId="0" fontId="1" fillId="2" borderId="83" xfId="0" applyFont="1" applyFill="1" applyBorder="1" applyProtection="1">
      <protection locked="0"/>
    </xf>
    <xf numFmtId="0" fontId="1" fillId="0" borderId="21" xfId="0" applyFont="1" applyFill="1" applyBorder="1" applyAlignment="1" applyProtection="1">
      <alignment vertical="center"/>
      <protection locked="0"/>
    </xf>
    <xf numFmtId="0" fontId="1" fillId="0" borderId="13" xfId="0" applyFont="1" applyBorder="1" applyAlignment="1" applyProtection="1">
      <alignment horizontal="center" vertical="center"/>
    </xf>
    <xf numFmtId="0" fontId="1" fillId="0" borderId="72" xfId="0" applyFont="1" applyBorder="1" applyAlignment="1" applyProtection="1">
      <alignment horizontal="center" vertical="center"/>
    </xf>
    <xf numFmtId="0" fontId="1" fillId="0" borderId="72" xfId="0" applyFont="1" applyBorder="1" applyProtection="1"/>
    <xf numFmtId="0" fontId="15" fillId="0" borderId="74" xfId="0" applyFont="1" applyBorder="1" applyAlignment="1" applyProtection="1">
      <alignment horizontal="center" vertical="center"/>
    </xf>
    <xf numFmtId="0" fontId="15" fillId="0" borderId="68" xfId="0" applyFont="1" applyBorder="1" applyAlignment="1" applyProtection="1">
      <alignment horizontal="center" vertical="center"/>
    </xf>
    <xf numFmtId="0" fontId="15" fillId="0" borderId="75" xfId="0" applyFont="1" applyBorder="1" applyAlignment="1" applyProtection="1">
      <alignment horizontal="center" vertical="center"/>
    </xf>
    <xf numFmtId="0" fontId="125" fillId="0" borderId="21" xfId="0" applyFont="1" applyFill="1" applyBorder="1" applyAlignment="1" applyProtection="1">
      <alignment horizontal="left" vertical="center" wrapText="1" indent="4"/>
      <protection locked="0"/>
    </xf>
    <xf numFmtId="0" fontId="125" fillId="0" borderId="21" xfId="0" applyFont="1" applyFill="1" applyBorder="1" applyAlignment="1" applyProtection="1">
      <alignment horizontal="left" vertical="center" indent="4"/>
      <protection locked="0"/>
    </xf>
    <xf numFmtId="0" fontId="1" fillId="2" borderId="21" xfId="0" applyFont="1" applyFill="1" applyBorder="1" applyAlignment="1" applyProtection="1">
      <alignment horizontal="center" vertical="center"/>
      <protection locked="0"/>
    </xf>
    <xf numFmtId="0" fontId="15" fillId="0" borderId="61" xfId="0" applyFont="1" applyBorder="1" applyAlignment="1" applyProtection="1">
      <alignment horizontal="center" vertical="center" justifyLastLine="1"/>
    </xf>
    <xf numFmtId="0" fontId="15" fillId="0" borderId="61" xfId="0" applyFont="1" applyBorder="1" applyAlignment="1" applyProtection="1">
      <alignment horizontal="center"/>
    </xf>
    <xf numFmtId="0" fontId="1" fillId="0" borderId="21" xfId="0" applyFont="1" applyBorder="1" applyAlignment="1" applyProtection="1">
      <alignment horizontal="center" vertical="center"/>
    </xf>
    <xf numFmtId="0" fontId="1" fillId="0" borderId="24" xfId="0" applyFont="1" applyBorder="1" applyAlignment="1" applyProtection="1">
      <alignment horizontal="center" vertical="center"/>
    </xf>
    <xf numFmtId="0" fontId="15" fillId="0" borderId="60" xfId="0" applyFont="1" applyBorder="1" applyAlignment="1" applyProtection="1">
      <alignment horizontal="center" vertical="center" wrapText="1" justifyLastLine="1"/>
    </xf>
    <xf numFmtId="0" fontId="15" fillId="0" borderId="60" xfId="0" applyFont="1" applyBorder="1" applyAlignment="1" applyProtection="1">
      <alignment horizontal="center"/>
    </xf>
    <xf numFmtId="0" fontId="15" fillId="0" borderId="24" xfId="0" applyFont="1" applyBorder="1" applyAlignment="1" applyProtection="1">
      <alignment horizontal="center" vertical="center"/>
    </xf>
    <xf numFmtId="0" fontId="15" fillId="0" borderId="77" xfId="0" applyFont="1" applyBorder="1" applyAlignment="1" applyProtection="1">
      <alignment horizontal="center" vertical="center"/>
    </xf>
    <xf numFmtId="0" fontId="15" fillId="0" borderId="78" xfId="0" applyFont="1" applyBorder="1" applyProtection="1"/>
    <xf numFmtId="0" fontId="1" fillId="0" borderId="71" xfId="0" applyFont="1" applyBorder="1" applyAlignment="1" applyProtection="1">
      <alignment horizontal="center" vertical="center"/>
    </xf>
    <xf numFmtId="0" fontId="1" fillId="0" borderId="73" xfId="0" applyFont="1" applyBorder="1" applyProtection="1"/>
    <xf numFmtId="0" fontId="1" fillId="2" borderId="13" xfId="0" applyFont="1" applyFill="1" applyBorder="1" applyAlignment="1" applyProtection="1">
      <alignment horizontal="distributed" vertical="center"/>
      <protection locked="0"/>
    </xf>
    <xf numFmtId="178" fontId="14" fillId="2" borderId="13" xfId="0" applyNumberFormat="1" applyFont="1" applyFill="1" applyBorder="1" applyAlignment="1" applyProtection="1">
      <alignment horizontal="center" vertical="center" shrinkToFit="1"/>
      <protection locked="0"/>
    </xf>
    <xf numFmtId="178" fontId="14" fillId="2" borderId="14" xfId="0" applyNumberFormat="1" applyFont="1" applyFill="1" applyBorder="1" applyAlignment="1" applyProtection="1">
      <alignment horizontal="center" vertical="center" shrinkToFit="1"/>
      <protection locked="0"/>
    </xf>
    <xf numFmtId="0" fontId="15" fillId="0" borderId="69" xfId="0" applyFont="1" applyBorder="1" applyAlignment="1" applyProtection="1">
      <alignment horizontal="center" vertical="center" justifyLastLine="1"/>
    </xf>
    <xf numFmtId="0" fontId="15" fillId="0" borderId="69" xfId="0" applyFont="1" applyBorder="1" applyAlignment="1" applyProtection="1">
      <alignment horizontal="center"/>
    </xf>
    <xf numFmtId="0" fontId="15" fillId="0" borderId="78" xfId="0" applyFont="1" applyBorder="1" applyAlignment="1" applyProtection="1">
      <alignment horizontal="center" vertical="center"/>
    </xf>
    <xf numFmtId="0" fontId="15" fillId="0" borderId="74" xfId="0" applyFont="1" applyBorder="1" applyAlignment="1" applyProtection="1">
      <alignment horizontal="center" vertical="center" wrapText="1" shrinkToFit="1"/>
    </xf>
    <xf numFmtId="0" fontId="15" fillId="0" borderId="68" xfId="0" applyFont="1" applyBorder="1" applyAlignment="1" applyProtection="1">
      <alignment horizontal="center" vertical="center" shrinkToFit="1"/>
    </xf>
    <xf numFmtId="0" fontId="15" fillId="0" borderId="75" xfId="0" applyFont="1" applyBorder="1" applyAlignment="1" applyProtection="1">
      <alignment horizontal="center" vertical="center" shrinkToFit="1"/>
    </xf>
    <xf numFmtId="0" fontId="15" fillId="0" borderId="76" xfId="0" applyFont="1" applyBorder="1" applyProtection="1"/>
    <xf numFmtId="0" fontId="15" fillId="0" borderId="27" xfId="0" applyFont="1" applyBorder="1" applyAlignment="1" applyProtection="1">
      <alignment vertical="center"/>
    </xf>
    <xf numFmtId="0" fontId="15" fillId="0" borderId="24" xfId="0" applyFont="1" applyBorder="1" applyAlignment="1" applyProtection="1">
      <alignment vertical="center"/>
    </xf>
    <xf numFmtId="0" fontId="15" fillId="0" borderId="26" xfId="0" applyFont="1" applyBorder="1" applyAlignment="1" applyProtection="1">
      <alignment vertical="center"/>
    </xf>
    <xf numFmtId="0" fontId="1" fillId="0" borderId="21" xfId="0" applyFont="1" applyFill="1" applyBorder="1" applyAlignment="1" applyProtection="1">
      <alignment horizontal="center" vertical="center"/>
      <protection locked="0"/>
    </xf>
    <xf numFmtId="183" fontId="34" fillId="0" borderId="21" xfId="0" applyNumberFormat="1" applyFont="1" applyFill="1" applyBorder="1" applyAlignment="1" applyProtection="1">
      <alignment horizontal="center" vertical="center"/>
      <protection locked="0"/>
    </xf>
    <xf numFmtId="0" fontId="57" fillId="2" borderId="21" xfId="0" applyFont="1" applyFill="1" applyBorder="1" applyAlignment="1" applyProtection="1">
      <alignment horizontal="left" vertical="center" shrinkToFit="1"/>
      <protection locked="0"/>
    </xf>
    <xf numFmtId="0" fontId="1" fillId="0" borderId="21" xfId="0" applyFont="1" applyFill="1" applyBorder="1" applyAlignment="1" applyProtection="1">
      <alignment horizontal="left" vertical="center" wrapText="1"/>
      <protection locked="0"/>
    </xf>
    <xf numFmtId="0" fontId="55" fillId="0" borderId="21" xfId="0" applyFont="1" applyFill="1" applyBorder="1" applyAlignment="1" applyProtection="1">
      <alignment horizontal="left" vertical="center" indent="1"/>
      <protection locked="0"/>
    </xf>
    <xf numFmtId="0" fontId="1" fillId="0" borderId="21" xfId="0" applyFont="1" applyFill="1" applyBorder="1" applyAlignment="1" applyProtection="1">
      <alignment vertical="center" shrinkToFit="1"/>
      <protection locked="0"/>
    </xf>
    <xf numFmtId="199" fontId="36" fillId="0" borderId="21" xfId="0" applyNumberFormat="1" applyFont="1" applyFill="1" applyBorder="1" applyAlignment="1" applyProtection="1">
      <alignment horizontal="right" vertical="center" shrinkToFit="1"/>
      <protection locked="0"/>
    </xf>
    <xf numFmtId="185" fontId="57" fillId="0" borderId="21" xfId="0" applyNumberFormat="1" applyFont="1" applyFill="1" applyBorder="1" applyAlignment="1" applyProtection="1">
      <alignment horizontal="left" vertical="center"/>
      <protection locked="0"/>
    </xf>
    <xf numFmtId="0" fontId="1" fillId="0" borderId="79" xfId="0" applyFont="1" applyBorder="1" applyAlignment="1" applyProtection="1">
      <alignment horizontal="center"/>
    </xf>
    <xf numFmtId="0" fontId="1" fillId="2" borderId="21" xfId="0" applyFont="1" applyFill="1" applyBorder="1" applyAlignment="1" applyProtection="1">
      <alignment horizontal="left" vertical="center"/>
      <protection locked="0"/>
    </xf>
    <xf numFmtId="0" fontId="55" fillId="2" borderId="21" xfId="0" applyFont="1" applyFill="1" applyBorder="1" applyAlignment="1" applyProtection="1">
      <alignment vertical="center"/>
      <protection locked="0"/>
    </xf>
    <xf numFmtId="0" fontId="1" fillId="0" borderId="21" xfId="0" applyFont="1" applyFill="1" applyBorder="1" applyAlignment="1" applyProtection="1">
      <alignment horizontal="left" vertical="center"/>
      <protection locked="0"/>
    </xf>
    <xf numFmtId="178" fontId="55" fillId="2" borderId="21" xfId="0" applyNumberFormat="1" applyFont="1" applyFill="1" applyBorder="1" applyAlignment="1" applyProtection="1">
      <alignment horizontal="right" vertical="center" shrinkToFit="1"/>
      <protection locked="0"/>
    </xf>
    <xf numFmtId="0" fontId="58" fillId="0" borderId="21" xfId="0" applyFont="1" applyFill="1" applyBorder="1" applyAlignment="1" applyProtection="1">
      <alignment horizontal="center" vertical="center" shrinkToFit="1"/>
      <protection locked="0"/>
    </xf>
    <xf numFmtId="0" fontId="1" fillId="2" borderId="21" xfId="0" applyFont="1" applyFill="1" applyBorder="1" applyAlignment="1" applyProtection="1">
      <alignment horizontal="left" vertical="center" shrinkToFit="1"/>
      <protection locked="0"/>
    </xf>
    <xf numFmtId="185" fontId="1" fillId="2" borderId="21" xfId="0" applyNumberFormat="1" applyFont="1" applyFill="1" applyBorder="1" applyAlignment="1" applyProtection="1">
      <alignment horizontal="left" vertical="center"/>
      <protection locked="0"/>
    </xf>
    <xf numFmtId="0" fontId="72" fillId="2" borderId="21" xfId="0" applyFont="1" applyFill="1" applyBorder="1" applyAlignment="1" applyProtection="1">
      <alignment horizontal="left" vertical="center" wrapText="1"/>
      <protection locked="0"/>
    </xf>
    <xf numFmtId="0" fontId="65" fillId="0" borderId="0" xfId="0" applyFont="1" applyAlignment="1">
      <alignment horizontal="center" vertical="center"/>
    </xf>
    <xf numFmtId="0" fontId="63" fillId="0" borderId="0" xfId="0" applyFont="1" applyAlignment="1">
      <alignment vertical="top" wrapText="1"/>
    </xf>
    <xf numFmtId="0" fontId="63" fillId="0" borderId="0" xfId="0" applyFont="1" applyAlignment="1">
      <alignment vertical="center" wrapText="1"/>
    </xf>
    <xf numFmtId="0" fontId="63" fillId="0" borderId="0" xfId="0" applyFont="1" applyAlignment="1">
      <alignment horizontal="left" vertical="center" wrapText="1"/>
    </xf>
    <xf numFmtId="186" fontId="63" fillId="0" borderId="0" xfId="0" applyNumberFormat="1" applyFont="1" applyAlignment="1">
      <alignment horizontal="left" vertical="center" shrinkToFit="1"/>
    </xf>
    <xf numFmtId="0" fontId="64" fillId="2" borderId="0" xfId="0" applyFont="1" applyFill="1" applyAlignment="1">
      <alignment horizontal="right" vertical="center"/>
    </xf>
    <xf numFmtId="0" fontId="63" fillId="0" borderId="0" xfId="0" applyFont="1" applyAlignment="1">
      <alignment vertical="center"/>
    </xf>
    <xf numFmtId="0" fontId="63" fillId="0" borderId="0" xfId="0" applyFont="1" applyAlignment="1">
      <alignment horizontal="left" vertical="center"/>
    </xf>
    <xf numFmtId="185" fontId="63" fillId="0" borderId="0" xfId="0" applyNumberFormat="1" applyFont="1" applyAlignment="1">
      <alignment horizontal="left" vertical="center" shrinkToFit="1"/>
    </xf>
    <xf numFmtId="0" fontId="76" fillId="0" borderId="61" xfId="0" applyFont="1" applyBorder="1" applyAlignment="1">
      <alignment horizontal="center" vertical="center"/>
    </xf>
    <xf numFmtId="202" fontId="76" fillId="0" borderId="61" xfId="0" applyNumberFormat="1" applyFont="1" applyBorder="1" applyAlignment="1">
      <alignment horizontal="right" vertical="center"/>
    </xf>
    <xf numFmtId="202" fontId="76" fillId="0" borderId="20" xfId="0" applyNumberFormat="1" applyFont="1" applyBorder="1" applyAlignment="1">
      <alignment horizontal="right" vertical="center"/>
    </xf>
    <xf numFmtId="202" fontId="76" fillId="0" borderId="19" xfId="0" applyNumberFormat="1" applyFont="1" applyBorder="1" applyAlignment="1">
      <alignment horizontal="right" vertical="center"/>
    </xf>
    <xf numFmtId="9" fontId="76" fillId="0" borderId="21" xfId="0" quotePrefix="1" applyNumberFormat="1" applyFont="1" applyBorder="1" applyAlignment="1">
      <alignment horizontal="center" vertical="center"/>
    </xf>
    <xf numFmtId="9" fontId="76" fillId="0" borderId="19" xfId="0" quotePrefix="1" applyNumberFormat="1" applyFont="1" applyBorder="1" applyAlignment="1">
      <alignment horizontal="center" vertical="center"/>
    </xf>
    <xf numFmtId="0" fontId="87" fillId="0" borderId="0" xfId="0" applyFont="1" applyAlignment="1">
      <alignment horizontal="center" vertical="center"/>
    </xf>
    <xf numFmtId="0" fontId="166" fillId="0" borderId="0" xfId="0" applyFont="1" applyAlignment="1">
      <alignment vertical="distributed" wrapText="1"/>
    </xf>
    <xf numFmtId="0" fontId="76" fillId="0" borderId="20" xfId="0" applyFont="1" applyBorder="1" applyAlignment="1">
      <alignment horizontal="center" vertical="center"/>
    </xf>
    <xf numFmtId="0" fontId="76" fillId="0" borderId="21" xfId="0" applyFont="1" applyBorder="1" applyAlignment="1">
      <alignment horizontal="center" vertical="center"/>
    </xf>
    <xf numFmtId="0" fontId="76" fillId="0" borderId="19" xfId="0" applyFont="1" applyBorder="1" applyAlignment="1">
      <alignment horizontal="center" vertical="center"/>
    </xf>
    <xf numFmtId="0" fontId="168" fillId="0" borderId="0" xfId="0" applyFont="1" applyAlignment="1">
      <alignment vertical="center"/>
    </xf>
    <xf numFmtId="0" fontId="56" fillId="0" borderId="62" xfId="0" applyFont="1" applyBorder="1" applyAlignment="1">
      <alignment horizontal="center" vertical="center"/>
    </xf>
    <xf numFmtId="0" fontId="56" fillId="0" borderId="80" xfId="0" applyFont="1" applyBorder="1" applyAlignment="1">
      <alignment horizontal="center" vertical="center"/>
    </xf>
    <xf numFmtId="0" fontId="56" fillId="0" borderId="42" xfId="0" applyFont="1" applyBorder="1" applyAlignment="1">
      <alignment horizontal="center" vertical="center"/>
    </xf>
    <xf numFmtId="0" fontId="56" fillId="0" borderId="44" xfId="0" applyFont="1" applyBorder="1" applyAlignment="1">
      <alignment horizontal="center" vertical="center"/>
    </xf>
    <xf numFmtId="0" fontId="56" fillId="0" borderId="45" xfId="0" applyFont="1" applyBorder="1" applyAlignment="1">
      <alignment horizontal="center" vertical="center"/>
    </xf>
    <xf numFmtId="0" fontId="56" fillId="0" borderId="52" xfId="0" applyFont="1" applyBorder="1" applyAlignment="1">
      <alignment horizontal="center" vertical="center"/>
    </xf>
    <xf numFmtId="0" fontId="56" fillId="0" borderId="43" xfId="0" applyFont="1" applyBorder="1" applyAlignment="1">
      <alignment horizontal="left" vertical="center" wrapText="1"/>
    </xf>
    <xf numFmtId="0" fontId="56" fillId="0" borderId="54" xfId="0" applyFont="1" applyBorder="1" applyAlignment="1">
      <alignment horizontal="left" vertical="center"/>
    </xf>
    <xf numFmtId="0" fontId="56" fillId="3" borderId="41" xfId="0" applyFont="1" applyFill="1" applyBorder="1" applyAlignment="1">
      <alignment horizontal="center" vertical="center"/>
    </xf>
    <xf numFmtId="0" fontId="56" fillId="3" borderId="42" xfId="0" applyFont="1" applyFill="1" applyBorder="1" applyAlignment="1">
      <alignment horizontal="center" vertical="center" wrapText="1"/>
    </xf>
    <xf numFmtId="0" fontId="56" fillId="3" borderId="44" xfId="0" applyFont="1" applyFill="1" applyBorder="1" applyAlignment="1">
      <alignment horizontal="center" vertical="center"/>
    </xf>
    <xf numFmtId="49" fontId="166" fillId="0" borderId="0" xfId="0" applyNumberFormat="1" applyFont="1" applyAlignment="1">
      <alignment horizontal="left" vertical="center"/>
    </xf>
    <xf numFmtId="0" fontId="166" fillId="0" borderId="0" xfId="0" applyFont="1" applyAlignment="1">
      <alignment horizontal="right" vertical="center"/>
    </xf>
    <xf numFmtId="0" fontId="86" fillId="0" borderId="88" xfId="0" applyFont="1" applyBorder="1" applyAlignment="1">
      <alignment horizontal="center" vertical="center"/>
    </xf>
    <xf numFmtId="0" fontId="86" fillId="0" borderId="21" xfId="0" applyFont="1" applyBorder="1" applyAlignment="1">
      <alignment horizontal="center" vertical="center"/>
    </xf>
    <xf numFmtId="0" fontId="60" fillId="0" borderId="0" xfId="0" applyFont="1" applyAlignment="1">
      <alignment horizontal="center" vertical="center" wrapText="1"/>
    </xf>
    <xf numFmtId="0" fontId="0" fillId="0" borderId="0" xfId="0" applyAlignment="1">
      <alignment horizontal="center" vertical="center" wrapText="1"/>
    </xf>
    <xf numFmtId="0" fontId="166" fillId="0" borderId="0" xfId="0" applyFont="1" applyAlignment="1">
      <alignment vertical="center"/>
    </xf>
    <xf numFmtId="0" fontId="0" fillId="0" borderId="0" xfId="0" applyAlignment="1">
      <alignment vertical="center"/>
    </xf>
    <xf numFmtId="0" fontId="166" fillId="0" borderId="0" xfId="0" applyFont="1" applyAlignment="1">
      <alignment vertical="center" wrapText="1"/>
    </xf>
    <xf numFmtId="0" fontId="0" fillId="0" borderId="0" xfId="0" applyAlignment="1">
      <alignment vertical="center" wrapText="1"/>
    </xf>
    <xf numFmtId="0" fontId="166" fillId="0" borderId="0" xfId="0" applyFont="1" applyAlignment="1">
      <alignment horizontal="center" vertical="center"/>
    </xf>
    <xf numFmtId="0" fontId="89" fillId="0" borderId="68" xfId="0" applyFont="1" applyBorder="1" applyAlignment="1">
      <alignment vertical="center"/>
    </xf>
    <xf numFmtId="0" fontId="89" fillId="0" borderId="84" xfId="0" applyFont="1" applyBorder="1" applyAlignment="1">
      <alignment vertical="center"/>
    </xf>
    <xf numFmtId="0" fontId="76" fillId="0" borderId="46" xfId="0" applyFont="1" applyBorder="1" applyAlignment="1">
      <alignment horizontal="center" vertical="center"/>
    </xf>
    <xf numFmtId="0" fontId="76" fillId="0" borderId="43" xfId="0" applyFont="1" applyBorder="1" applyAlignment="1">
      <alignment horizontal="center" vertical="center"/>
    </xf>
    <xf numFmtId="0" fontId="76" fillId="0" borderId="53" xfId="0" applyFont="1" applyBorder="1" applyAlignment="1">
      <alignment horizontal="center" vertical="center"/>
    </xf>
    <xf numFmtId="0" fontId="76" fillId="0" borderId="54" xfId="0" applyFont="1" applyBorder="1" applyAlignment="1">
      <alignment horizontal="center" vertical="center"/>
    </xf>
    <xf numFmtId="0" fontId="76" fillId="0" borderId="46" xfId="0" applyFont="1" applyBorder="1" applyAlignment="1">
      <alignment horizontal="center" vertical="center" wrapText="1"/>
    </xf>
    <xf numFmtId="0" fontId="160" fillId="0" borderId="0" xfId="0" applyFont="1" applyAlignment="1">
      <alignment horizontal="center" vertical="center"/>
    </xf>
    <xf numFmtId="0" fontId="76" fillId="0" borderId="42" xfId="0" applyFont="1" applyBorder="1" applyAlignment="1">
      <alignment horizontal="center" vertical="center"/>
    </xf>
    <xf numFmtId="0" fontId="76" fillId="0" borderId="41" xfId="0" applyFont="1" applyBorder="1" applyAlignment="1">
      <alignment horizontal="center" vertical="center"/>
    </xf>
    <xf numFmtId="0" fontId="76" fillId="0" borderId="44" xfId="0" applyFont="1" applyBorder="1" applyAlignment="1">
      <alignment horizontal="center" vertical="center"/>
    </xf>
    <xf numFmtId="0" fontId="76" fillId="0" borderId="46" xfId="0" applyFont="1" applyBorder="1" applyAlignment="1">
      <alignment horizontal="left" vertical="center"/>
    </xf>
    <xf numFmtId="0" fontId="76" fillId="0" borderId="45" xfId="0" applyFont="1" applyBorder="1" applyAlignment="1">
      <alignment horizontal="center" vertical="center"/>
    </xf>
    <xf numFmtId="0" fontId="76" fillId="0" borderId="55" xfId="0" applyFont="1" applyBorder="1" applyAlignment="1">
      <alignment horizontal="center" vertical="center"/>
    </xf>
    <xf numFmtId="0" fontId="76" fillId="0" borderId="0" xfId="0" applyFont="1" applyBorder="1" applyAlignment="1">
      <alignment horizontal="center" vertical="center"/>
    </xf>
    <xf numFmtId="0" fontId="76" fillId="0" borderId="56" xfId="0" applyFont="1" applyBorder="1" applyAlignment="1">
      <alignment horizontal="center" vertical="center"/>
    </xf>
    <xf numFmtId="0" fontId="76" fillId="0" borderId="52" xfId="0" applyFont="1" applyBorder="1" applyAlignment="1">
      <alignment horizontal="center" vertical="center"/>
    </xf>
    <xf numFmtId="0" fontId="76" fillId="0" borderId="24" xfId="0" applyFont="1" applyBorder="1" applyAlignment="1">
      <alignment horizontal="center" vertical="center"/>
    </xf>
    <xf numFmtId="0" fontId="76" fillId="0" borderId="48" xfId="0" applyFont="1" applyBorder="1" applyAlignment="1">
      <alignment horizontal="center" vertical="center"/>
    </xf>
    <xf numFmtId="0" fontId="76" fillId="0" borderId="47" xfId="0" applyFont="1" applyBorder="1" applyAlignment="1">
      <alignment horizontal="right" vertical="center"/>
    </xf>
    <xf numFmtId="0" fontId="76" fillId="0" borderId="24" xfId="0" applyFont="1" applyBorder="1" applyAlignment="1">
      <alignment horizontal="right" vertical="center"/>
    </xf>
    <xf numFmtId="0" fontId="76" fillId="0" borderId="48" xfId="0" applyFont="1" applyBorder="1" applyAlignment="1">
      <alignment horizontal="right" vertical="center"/>
    </xf>
    <xf numFmtId="0" fontId="159" fillId="0" borderId="52" xfId="0" applyFont="1" applyBorder="1" applyAlignment="1">
      <alignment vertical="center" shrinkToFit="1"/>
    </xf>
    <xf numFmtId="0" fontId="159" fillId="0" borderId="53" xfId="0" applyFont="1" applyBorder="1" applyAlignment="1">
      <alignment vertical="center" shrinkToFit="1"/>
    </xf>
    <xf numFmtId="0" fontId="159" fillId="0" borderId="54" xfId="0" applyFont="1" applyBorder="1" applyAlignment="1">
      <alignment vertical="center" shrinkToFit="1"/>
    </xf>
    <xf numFmtId="0" fontId="84" fillId="0" borderId="0" xfId="0" applyFont="1" applyAlignment="1">
      <alignment horizontal="left" vertical="center" indent="1"/>
    </xf>
    <xf numFmtId="186" fontId="84" fillId="0" borderId="0" xfId="0" applyNumberFormat="1" applyFont="1" applyAlignment="1">
      <alignment horizontal="left" vertical="center" indent="1" shrinkToFit="1"/>
    </xf>
    <xf numFmtId="0" fontId="79" fillId="0" borderId="21" xfId="0" applyFont="1" applyFill="1" applyBorder="1" applyAlignment="1" applyProtection="1">
      <alignment horizontal="left" vertical="center" wrapText="1" indent="3"/>
      <protection locked="0"/>
    </xf>
    <xf numFmtId="0" fontId="79" fillId="0" borderId="21" xfId="0" applyFont="1" applyFill="1" applyBorder="1" applyAlignment="1" applyProtection="1">
      <alignment horizontal="left" vertical="center" indent="3"/>
      <protection locked="0"/>
    </xf>
    <xf numFmtId="190" fontId="36" fillId="0" borderId="21" xfId="0" applyNumberFormat="1" applyFont="1" applyBorder="1" applyAlignment="1">
      <alignment horizontal="left" vertical="center"/>
    </xf>
    <xf numFmtId="0" fontId="95" fillId="0" borderId="21" xfId="0" applyFont="1" applyFill="1" applyBorder="1" applyAlignment="1" applyProtection="1">
      <alignment horizontal="left" vertical="center" indent="1"/>
      <protection locked="0"/>
    </xf>
    <xf numFmtId="0" fontId="36" fillId="2" borderId="21" xfId="0" applyFont="1" applyFill="1" applyBorder="1" applyAlignment="1" applyProtection="1">
      <alignment horizontal="center" vertical="center"/>
      <protection locked="0"/>
    </xf>
    <xf numFmtId="0" fontId="92" fillId="0" borderId="24" xfId="0" applyFont="1" applyBorder="1" applyAlignment="1" applyProtection="1">
      <alignment horizontal="left" vertical="center"/>
    </xf>
    <xf numFmtId="0" fontId="36" fillId="0" borderId="13" xfId="0" applyFont="1" applyFill="1" applyBorder="1" applyAlignment="1" applyProtection="1">
      <alignment horizontal="distributed" vertical="center"/>
      <protection locked="0"/>
    </xf>
    <xf numFmtId="178" fontId="13" fillId="0" borderId="13" xfId="0" applyNumberFormat="1" applyFont="1" applyFill="1" applyBorder="1" applyAlignment="1" applyProtection="1">
      <alignment horizontal="center" vertical="center" shrinkToFit="1"/>
      <protection locked="0"/>
    </xf>
    <xf numFmtId="178" fontId="13" fillId="0" borderId="14" xfId="0" applyNumberFormat="1" applyFont="1" applyFill="1" applyBorder="1" applyAlignment="1" applyProtection="1">
      <alignment horizontal="center" vertical="center" shrinkToFit="1"/>
      <protection locked="0"/>
    </xf>
    <xf numFmtId="0" fontId="122" fillId="0" borderId="0" xfId="0" applyFont="1" applyAlignment="1">
      <alignment horizontal="center" vertical="center" shrinkToFit="1"/>
    </xf>
    <xf numFmtId="186" fontId="122" fillId="0" borderId="0" xfId="0" applyNumberFormat="1" applyFont="1" applyAlignment="1">
      <alignment horizontal="left" vertical="center" shrinkToFit="1"/>
    </xf>
    <xf numFmtId="0" fontId="106" fillId="3" borderId="42" xfId="0" applyFont="1" applyFill="1" applyBorder="1" applyAlignment="1">
      <alignment horizontal="center" vertical="center"/>
    </xf>
    <xf numFmtId="0" fontId="106" fillId="3" borderId="41" xfId="0" applyFont="1" applyFill="1" applyBorder="1" applyAlignment="1">
      <alignment horizontal="center" vertical="center"/>
    </xf>
    <xf numFmtId="0" fontId="106" fillId="3" borderId="44" xfId="0" applyFont="1" applyFill="1" applyBorder="1" applyAlignment="1">
      <alignment horizontal="center" vertical="center"/>
    </xf>
    <xf numFmtId="178" fontId="97" fillId="0" borderId="59" xfId="0" applyNumberFormat="1" applyFont="1" applyBorder="1" applyAlignment="1">
      <alignment horizontal="center" vertical="center" shrinkToFit="1"/>
    </xf>
    <xf numFmtId="178" fontId="97" fillId="0" borderId="41" xfId="0" applyNumberFormat="1" applyFont="1" applyBorder="1" applyAlignment="1">
      <alignment horizontal="center" vertical="center" shrinkToFit="1"/>
    </xf>
    <xf numFmtId="178" fontId="97" fillId="0" borderId="44" xfId="0" applyNumberFormat="1" applyFont="1" applyBorder="1" applyAlignment="1">
      <alignment horizontal="center" vertical="center" shrinkToFit="1"/>
    </xf>
    <xf numFmtId="0" fontId="25" fillId="0" borderId="49" xfId="0" applyFont="1" applyBorder="1" applyAlignment="1">
      <alignment horizontal="center" vertical="center"/>
    </xf>
    <xf numFmtId="0" fontId="25" fillId="0" borderId="42" xfId="0" applyFont="1" applyBorder="1" applyAlignment="1">
      <alignment horizontal="center" vertical="center"/>
    </xf>
    <xf numFmtId="186" fontId="70" fillId="0" borderId="0" xfId="0" applyNumberFormat="1" applyFont="1" applyAlignment="1">
      <alignment horizontal="left" vertical="center" shrinkToFit="1"/>
    </xf>
    <xf numFmtId="0" fontId="91" fillId="0" borderId="85" xfId="0" applyFont="1" applyBorder="1" applyAlignment="1">
      <alignment horizontal="right" shrinkToFit="1"/>
    </xf>
    <xf numFmtId="0" fontId="70" fillId="0" borderId="59" xfId="0" applyFont="1" applyBorder="1" applyAlignment="1">
      <alignment horizontal="center" vertical="center"/>
    </xf>
    <xf numFmtId="0" fontId="70" fillId="0" borderId="41" xfId="0" applyFont="1" applyBorder="1" applyAlignment="1">
      <alignment horizontal="center" vertical="center"/>
    </xf>
    <xf numFmtId="0" fontId="70" fillId="0" borderId="44" xfId="0" applyFont="1" applyBorder="1" applyAlignment="1">
      <alignment horizontal="center" vertical="center"/>
    </xf>
    <xf numFmtId="0" fontId="25" fillId="0" borderId="41" xfId="0" applyFont="1" applyBorder="1" applyAlignment="1">
      <alignment horizontal="center" vertical="center"/>
    </xf>
    <xf numFmtId="191" fontId="70" fillId="0" borderId="59" xfId="0" applyNumberFormat="1" applyFont="1" applyBorder="1" applyAlignment="1">
      <alignment horizontal="center" vertical="center"/>
    </xf>
    <xf numFmtId="191" fontId="70" fillId="0" borderId="41" xfId="0" applyNumberFormat="1" applyFont="1" applyBorder="1" applyAlignment="1">
      <alignment horizontal="center" vertical="center"/>
    </xf>
    <xf numFmtId="191" fontId="70" fillId="0" borderId="44" xfId="0" applyNumberFormat="1" applyFont="1" applyBorder="1" applyAlignment="1">
      <alignment horizontal="center" vertical="center"/>
    </xf>
    <xf numFmtId="0" fontId="68" fillId="0" borderId="41" xfId="0" applyFont="1" applyBorder="1" applyAlignment="1">
      <alignment vertical="center" wrapText="1"/>
    </xf>
    <xf numFmtId="186" fontId="68" fillId="0" borderId="41" xfId="0" applyNumberFormat="1" applyFont="1" applyBorder="1" applyAlignment="1">
      <alignment horizontal="left" vertical="center"/>
    </xf>
    <xf numFmtId="183" fontId="34" fillId="0" borderId="0" xfId="0" applyNumberFormat="1" applyFont="1" applyFill="1" applyBorder="1" applyAlignment="1" applyProtection="1">
      <alignment horizontal="center" vertical="center"/>
      <protection locked="0"/>
    </xf>
    <xf numFmtId="0" fontId="98" fillId="0" borderId="45" xfId="0" applyFont="1" applyBorder="1" applyAlignment="1">
      <alignment vertical="center" textRotation="255" shrinkToFit="1"/>
    </xf>
    <xf numFmtId="0" fontId="98" fillId="0" borderId="43" xfId="0" applyFont="1" applyBorder="1" applyAlignment="1">
      <alignment vertical="center" textRotation="255" shrinkToFit="1"/>
    </xf>
    <xf numFmtId="0" fontId="98" fillId="0" borderId="55" xfId="0" applyFont="1" applyBorder="1" applyAlignment="1">
      <alignment vertical="center" textRotation="255" shrinkToFit="1"/>
    </xf>
    <xf numFmtId="0" fontId="98" fillId="0" borderId="56" xfId="0" applyFont="1" applyBorder="1" applyAlignment="1">
      <alignment vertical="center" textRotation="255" shrinkToFit="1"/>
    </xf>
    <xf numFmtId="0" fontId="98" fillId="0" borderId="52" xfId="0" applyFont="1" applyBorder="1" applyAlignment="1">
      <alignment vertical="center" textRotation="255" shrinkToFit="1"/>
    </xf>
    <xf numFmtId="0" fontId="98" fillId="0" borderId="54" xfId="0" applyFont="1" applyBorder="1" applyAlignment="1">
      <alignment vertical="center" textRotation="255" shrinkToFit="1"/>
    </xf>
    <xf numFmtId="0" fontId="85" fillId="2" borderId="0" xfId="0" applyFont="1" applyFill="1" applyAlignment="1">
      <alignment horizontal="left" vertical="center" wrapText="1" indent="5"/>
    </xf>
    <xf numFmtId="0" fontId="85" fillId="2" borderId="0" xfId="0" applyFont="1" applyFill="1" applyAlignment="1">
      <alignment horizontal="left" vertical="center" indent="5"/>
    </xf>
    <xf numFmtId="0" fontId="25" fillId="2" borderId="0" xfId="0" applyFont="1" applyFill="1" applyAlignment="1">
      <alignment horizontal="distributed" vertical="center"/>
    </xf>
    <xf numFmtId="184" fontId="25" fillId="2" borderId="0" xfId="0" applyNumberFormat="1" applyFont="1" applyFill="1" applyAlignment="1">
      <alignment horizontal="distributed" vertical="center"/>
    </xf>
    <xf numFmtId="0" fontId="25" fillId="2" borderId="0" xfId="0" applyFont="1" applyFill="1" applyAlignment="1">
      <alignment horizontal="right" vertical="center"/>
    </xf>
    <xf numFmtId="0" fontId="25" fillId="2" borderId="0" xfId="0" applyFont="1" applyFill="1" applyAlignment="1">
      <alignment horizontal="left" vertical="center"/>
    </xf>
    <xf numFmtId="0" fontId="25" fillId="0" borderId="0" xfId="0" applyFont="1" applyAlignment="1">
      <alignment horizontal="center" vertical="center"/>
    </xf>
    <xf numFmtId="0" fontId="54" fillId="2" borderId="0" xfId="0" applyFont="1" applyFill="1" applyBorder="1" applyAlignment="1" applyProtection="1">
      <alignment horizontal="left" vertical="center" shrinkToFit="1"/>
      <protection locked="0"/>
    </xf>
    <xf numFmtId="0" fontId="77" fillId="0" borderId="0" xfId="0" applyFont="1" applyAlignment="1">
      <alignment horizontal="center" vertical="center"/>
    </xf>
    <xf numFmtId="0" fontId="86" fillId="0" borderId="53" xfId="0" applyFont="1" applyBorder="1" applyAlignment="1">
      <alignment horizontal="center" vertical="center"/>
    </xf>
    <xf numFmtId="0" fontId="86" fillId="0" borderId="0" xfId="0" applyFont="1" applyBorder="1" applyAlignment="1">
      <alignment horizontal="center" vertical="center"/>
    </xf>
    <xf numFmtId="20" fontId="86" fillId="0" borderId="0" xfId="0" applyNumberFormat="1" applyFont="1" applyBorder="1" applyAlignment="1">
      <alignment horizontal="left" vertical="center"/>
    </xf>
    <xf numFmtId="0" fontId="88" fillId="5" borderId="46" xfId="0" applyFont="1" applyFill="1" applyBorder="1" applyAlignment="1">
      <alignment horizontal="center" vertical="center"/>
    </xf>
    <xf numFmtId="0" fontId="88" fillId="5" borderId="0" xfId="0" applyFont="1" applyFill="1" applyBorder="1" applyAlignment="1">
      <alignment horizontal="center" vertical="center"/>
    </xf>
    <xf numFmtId="0" fontId="89" fillId="0" borderId="41" xfId="0" applyFont="1" applyBorder="1" applyAlignment="1">
      <alignment horizontal="left" vertical="center" shrinkToFit="1"/>
    </xf>
    <xf numFmtId="0" fontId="89" fillId="0" borderId="41" xfId="0" applyFont="1" applyBorder="1" applyAlignment="1">
      <alignment horizontal="right" vertical="center" shrinkToFit="1"/>
    </xf>
    <xf numFmtId="0" fontId="86" fillId="3" borderId="41" xfId="0" applyFont="1" applyFill="1" applyBorder="1" applyAlignment="1">
      <alignment horizontal="center" vertical="center"/>
    </xf>
    <xf numFmtId="20" fontId="86" fillId="0" borderId="0" xfId="0" applyNumberFormat="1" applyFont="1" applyBorder="1" applyAlignment="1">
      <alignment vertical="center"/>
    </xf>
    <xf numFmtId="0" fontId="86" fillId="3" borderId="41" xfId="0" applyFont="1" applyFill="1" applyBorder="1" applyAlignment="1">
      <alignment vertical="center"/>
    </xf>
    <xf numFmtId="0" fontId="116" fillId="3" borderId="41" xfId="0" applyFont="1" applyFill="1" applyBorder="1" applyAlignment="1">
      <alignment horizontal="center" vertical="center"/>
    </xf>
    <xf numFmtId="0" fontId="161" fillId="0" borderId="0" xfId="0" applyFont="1" applyAlignment="1">
      <alignment vertical="center"/>
    </xf>
    <xf numFmtId="0" fontId="162" fillId="0" borderId="0" xfId="0" applyFont="1" applyAlignment="1">
      <alignment horizontal="center" vertical="center"/>
    </xf>
    <xf numFmtId="0" fontId="59" fillId="0" borderId="0" xfId="0" applyFont="1" applyAlignment="1">
      <alignment horizontal="center" vertical="center"/>
    </xf>
    <xf numFmtId="0" fontId="59" fillId="0" borderId="0" xfId="0" applyFont="1" applyAlignment="1">
      <alignment horizontal="left" vertical="center" wrapText="1"/>
    </xf>
    <xf numFmtId="0" fontId="59" fillId="0" borderId="0" xfId="0" applyFont="1" applyAlignment="1">
      <alignment horizontal="center" vertical="center" wrapText="1"/>
    </xf>
    <xf numFmtId="178" fontId="99" fillId="0" borderId="0" xfId="2" applyNumberFormat="1" applyFont="1" applyAlignment="1">
      <alignment horizontal="left" vertical="center" textRotation="90"/>
    </xf>
    <xf numFmtId="0" fontId="132" fillId="0" borderId="0" xfId="2" applyFont="1" applyFill="1" applyAlignment="1" applyProtection="1">
      <alignment horizontal="center" vertical="center" shrinkToFit="1"/>
      <protection locked="0"/>
    </xf>
    <xf numFmtId="0" fontId="128" fillId="0" borderId="86" xfId="2" applyFont="1" applyBorder="1" applyAlignment="1" applyProtection="1">
      <alignment horizontal="center" vertical="center"/>
      <protection locked="0"/>
    </xf>
    <xf numFmtId="0" fontId="128" fillId="0" borderId="87" xfId="2" applyFont="1" applyBorder="1" applyAlignment="1" applyProtection="1">
      <alignment horizontal="center" vertical="center"/>
      <protection locked="0"/>
    </xf>
    <xf numFmtId="0" fontId="131" fillId="0" borderId="0" xfId="2" applyFont="1" applyAlignment="1">
      <alignment horizontal="left" shrinkToFit="1"/>
    </xf>
    <xf numFmtId="187" fontId="129" fillId="0" borderId="0" xfId="2" applyNumberFormat="1" applyFont="1" applyAlignment="1">
      <alignment horizontal="left" vertical="center"/>
    </xf>
    <xf numFmtId="0" fontId="131" fillId="0" borderId="0" xfId="2" applyFont="1" applyAlignment="1">
      <alignment horizontal="left" vertical="center" indent="5" shrinkToFit="1"/>
    </xf>
    <xf numFmtId="0" fontId="165" fillId="0" borderId="21" xfId="0" applyFont="1" applyFill="1" applyBorder="1" applyAlignment="1" applyProtection="1">
      <alignment horizontal="center" vertical="center"/>
      <protection locked="0"/>
    </xf>
    <xf numFmtId="0" fontId="165" fillId="0" borderId="21" xfId="0" applyFont="1" applyFill="1" applyBorder="1" applyAlignment="1" applyProtection="1">
      <alignment horizontal="left" vertical="center"/>
      <protection locked="0"/>
    </xf>
    <xf numFmtId="183" fontId="170" fillId="0" borderId="21" xfId="0" applyNumberFormat="1" applyFont="1" applyFill="1" applyBorder="1" applyAlignment="1" applyProtection="1">
      <alignment horizontal="center" vertical="center"/>
      <protection locked="0"/>
    </xf>
    <xf numFmtId="0" fontId="79" fillId="0" borderId="21" xfId="0" applyFont="1" applyFill="1" applyBorder="1" applyAlignment="1" applyProtection="1">
      <alignment horizontal="center" vertical="center" wrapText="1"/>
      <protection locked="0"/>
    </xf>
    <xf numFmtId="0" fontId="79" fillId="0" borderId="21" xfId="0" applyFont="1" applyFill="1" applyBorder="1" applyAlignment="1" applyProtection="1">
      <alignment horizontal="center" vertical="center"/>
      <protection locked="0"/>
    </xf>
    <xf numFmtId="0" fontId="36" fillId="2" borderId="21" xfId="0" applyFont="1" applyFill="1" applyBorder="1" applyAlignment="1" applyProtection="1">
      <alignment horizontal="left" vertical="center"/>
      <protection locked="0"/>
    </xf>
    <xf numFmtId="0" fontId="15" fillId="0" borderId="27" xfId="0" applyFont="1" applyBorder="1" applyAlignment="1" applyProtection="1">
      <alignment horizontal="center" vertical="center"/>
    </xf>
    <xf numFmtId="0" fontId="15" fillId="0" borderId="26" xfId="0" applyFont="1" applyBorder="1" applyAlignment="1" applyProtection="1">
      <alignment horizontal="center" vertical="center"/>
    </xf>
    <xf numFmtId="178" fontId="13" fillId="0" borderId="88" xfId="0" applyNumberFormat="1" applyFont="1" applyFill="1" applyBorder="1" applyAlignment="1" applyProtection="1">
      <alignment horizontal="center" vertical="center" shrinkToFit="1"/>
      <protection locked="0"/>
    </xf>
    <xf numFmtId="183" fontId="143" fillId="0" borderId="0" xfId="0" applyNumberFormat="1" applyFont="1" applyFill="1" applyBorder="1" applyAlignment="1" applyProtection="1">
      <alignment horizontal="center" vertical="center"/>
      <protection locked="0"/>
    </xf>
    <xf numFmtId="0" fontId="171" fillId="2" borderId="0" xfId="0" applyFont="1" applyFill="1" applyAlignment="1">
      <alignment horizontal="center" vertical="center" wrapText="1"/>
    </xf>
    <xf numFmtId="0" fontId="171" fillId="2" borderId="0" xfId="0" applyFont="1" applyFill="1" applyAlignment="1">
      <alignment horizontal="center" vertical="center"/>
    </xf>
    <xf numFmtId="184" fontId="76" fillId="2" borderId="0" xfId="0" applyNumberFormat="1" applyFont="1" applyFill="1" applyAlignment="1">
      <alignment horizontal="distributed" vertical="center"/>
    </xf>
    <xf numFmtId="0" fontId="76" fillId="2" borderId="0" xfId="0" applyFont="1" applyFill="1" applyAlignment="1">
      <alignment horizontal="right" vertical="center"/>
    </xf>
    <xf numFmtId="186" fontId="167" fillId="0" borderId="0" xfId="0" applyNumberFormat="1" applyFont="1" applyAlignment="1">
      <alignment horizontal="left" vertical="center"/>
    </xf>
    <xf numFmtId="0" fontId="157" fillId="0" borderId="42" xfId="0" applyFont="1" applyFill="1" applyBorder="1" applyAlignment="1" applyProtection="1">
      <alignment horizontal="center" vertical="center"/>
      <protection locked="0"/>
    </xf>
    <xf numFmtId="0" fontId="157" fillId="0" borderId="41" xfId="0" applyFont="1" applyFill="1" applyBorder="1" applyAlignment="1" applyProtection="1">
      <alignment horizontal="center" vertical="center"/>
      <protection locked="0"/>
    </xf>
    <xf numFmtId="0" fontId="157" fillId="0" borderId="44" xfId="0" applyFont="1" applyFill="1" applyBorder="1" applyAlignment="1" applyProtection="1">
      <alignment horizontal="center" vertical="center"/>
      <protection locked="0"/>
    </xf>
    <xf numFmtId="201" fontId="156" fillId="0" borderId="42" xfId="0" applyNumberFormat="1" applyFont="1" applyFill="1" applyBorder="1" applyAlignment="1" applyProtection="1">
      <alignment horizontal="left" vertical="center" shrinkToFit="1"/>
      <protection locked="0"/>
    </xf>
    <xf numFmtId="201" fontId="156" fillId="0" borderId="41" xfId="0" applyNumberFormat="1" applyFont="1" applyFill="1" applyBorder="1" applyAlignment="1" applyProtection="1">
      <alignment horizontal="left" vertical="center" shrinkToFit="1"/>
      <protection locked="0"/>
    </xf>
    <xf numFmtId="201" fontId="156" fillId="0" borderId="44" xfId="0" applyNumberFormat="1" applyFont="1" applyFill="1" applyBorder="1" applyAlignment="1" applyProtection="1">
      <alignment horizontal="left" vertical="center" shrinkToFit="1"/>
      <protection locked="0"/>
    </xf>
    <xf numFmtId="0" fontId="1" fillId="0" borderId="14" xfId="0" applyFont="1" applyFill="1" applyBorder="1" applyAlignment="1" applyProtection="1">
      <alignment horizontal="left" vertical="center"/>
      <protection locked="0"/>
    </xf>
    <xf numFmtId="197" fontId="157" fillId="0" borderId="42" xfId="0" applyNumberFormat="1" applyFont="1" applyFill="1" applyBorder="1" applyAlignment="1" applyProtection="1">
      <alignment horizontal="center" vertical="center" shrinkToFit="1"/>
      <protection locked="0"/>
    </xf>
    <xf numFmtId="197" fontId="157" fillId="0" borderId="41" xfId="0" applyNumberFormat="1" applyFont="1" applyFill="1" applyBorder="1" applyAlignment="1" applyProtection="1">
      <alignment horizontal="center" vertical="center" shrinkToFit="1"/>
      <protection locked="0"/>
    </xf>
    <xf numFmtId="197" fontId="157" fillId="0" borderId="44" xfId="0" applyNumberFormat="1" applyFont="1" applyFill="1" applyBorder="1" applyAlignment="1" applyProtection="1">
      <alignment horizontal="center" vertical="center" shrinkToFit="1"/>
      <protection locked="0"/>
    </xf>
    <xf numFmtId="201" fontId="157" fillId="0" borderId="42" xfId="0" applyNumberFormat="1" applyFont="1" applyFill="1" applyBorder="1" applyAlignment="1" applyProtection="1">
      <alignment horizontal="left" vertical="center" shrinkToFit="1"/>
      <protection locked="0"/>
    </xf>
    <xf numFmtId="201" fontId="157" fillId="0" borderId="41" xfId="0" applyNumberFormat="1" applyFont="1" applyFill="1" applyBorder="1" applyAlignment="1" applyProtection="1">
      <alignment horizontal="left" vertical="center" shrinkToFit="1"/>
      <protection locked="0"/>
    </xf>
    <xf numFmtId="201" fontId="157" fillId="0" borderId="44" xfId="0" applyNumberFormat="1" applyFont="1" applyFill="1" applyBorder="1" applyAlignment="1" applyProtection="1">
      <alignment horizontal="left" vertical="center" shrinkToFit="1"/>
      <protection locked="0"/>
    </xf>
    <xf numFmtId="0" fontId="144" fillId="2" borderId="0" xfId="0" applyFont="1" applyFill="1" applyAlignment="1">
      <alignment horizontal="center" vertical="center" wrapText="1"/>
    </xf>
    <xf numFmtId="0" fontId="144" fillId="2" borderId="0" xfId="0" applyFont="1" applyFill="1" applyAlignment="1">
      <alignment horizontal="center" vertical="center"/>
    </xf>
    <xf numFmtId="0" fontId="142" fillId="2" borderId="0" xfId="0" applyFont="1" applyFill="1" applyAlignment="1">
      <alignment horizontal="right" vertical="center"/>
    </xf>
    <xf numFmtId="0" fontId="142" fillId="0" borderId="0" xfId="0" applyFont="1" applyAlignment="1">
      <alignment horizontal="center" vertical="center"/>
    </xf>
    <xf numFmtId="186" fontId="143" fillId="0" borderId="0" xfId="0" applyNumberFormat="1" applyFont="1" applyAlignment="1">
      <alignment horizontal="left" vertical="center"/>
    </xf>
    <xf numFmtId="184" fontId="142" fillId="2" borderId="0" xfId="0" applyNumberFormat="1" applyFont="1" applyFill="1" applyAlignment="1">
      <alignment horizontal="distributed" vertical="center"/>
    </xf>
    <xf numFmtId="0" fontId="149" fillId="0" borderId="0" xfId="0" applyFont="1" applyAlignment="1">
      <alignment horizontal="center" vertical="center"/>
    </xf>
    <xf numFmtId="0" fontId="0" fillId="0" borderId="0" xfId="0" applyAlignment="1">
      <alignment horizontal="center"/>
    </xf>
  </cellXfs>
  <cellStyles count="7">
    <cellStyle name="ハイパーリンク" xfId="1" builtinId="8"/>
    <cellStyle name="桁区切り 2" xfId="5"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5" xfId="6" xr:uid="{00000000-0005-0000-0000-000006000000}"/>
  </cellStyles>
  <dxfs count="4">
    <dxf>
      <border>
        <left style="hair">
          <color indexed="64"/>
        </left>
      </border>
    </dxf>
    <dxf>
      <border>
        <left style="hair">
          <color indexed="64"/>
        </left>
      </border>
    </dxf>
    <dxf>
      <border>
        <left style="hair">
          <color indexed="64"/>
        </left>
      </border>
    </dxf>
    <dxf>
      <border>
        <left style="hair">
          <color indexed="64"/>
        </left>
      </border>
    </dxf>
  </dxfs>
  <tableStyles count="0" defaultTableStyle="TableStyleMedium9" defaultPivotStyle="PivotStyleLight16"/>
  <colors>
    <mruColors>
      <color rgb="FF800080"/>
      <color rgb="FFFF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20</xdr:col>
      <xdr:colOff>133350</xdr:colOff>
      <xdr:row>1</xdr:row>
      <xdr:rowOff>38100</xdr:rowOff>
    </xdr:from>
    <xdr:ext cx="2052498" cy="571500"/>
    <xdr:sp macro="" textlink="">
      <xdr:nvSpPr>
        <xdr:cNvPr id="2" name="Text Box 17">
          <a:extLst>
            <a:ext uri="{FF2B5EF4-FFF2-40B4-BE49-F238E27FC236}">
              <a16:creationId xmlns:a16="http://schemas.microsoft.com/office/drawing/2014/main" id="{00000000-0008-0000-0000-000002000000}"/>
            </a:ext>
          </a:extLst>
        </xdr:cNvPr>
        <xdr:cNvSpPr txBox="1">
          <a:spLocks noChangeArrowheads="1"/>
        </xdr:cNvSpPr>
      </xdr:nvSpPr>
      <xdr:spPr bwMode="auto">
        <a:xfrm>
          <a:off x="5372100" y="85725"/>
          <a:ext cx="1966579" cy="571500"/>
        </a:xfrm>
        <a:prstGeom prst="rect">
          <a:avLst/>
        </a:prstGeom>
        <a:solidFill>
          <a:srgbClr val="000000"/>
        </a:solidFill>
        <a:ln w="38100">
          <a:solidFill>
            <a:srgbClr val="0000FF"/>
          </a:solidFill>
          <a:miter lim="800000"/>
          <a:headEnd/>
          <a:tailEnd/>
        </a:ln>
      </xdr:spPr>
      <xdr:txBody>
        <a:bodyPr wrap="none" lIns="90000" tIns="46800" rIns="90000" bIns="46800" anchor="ctr" upright="1">
          <a:spAutoFit/>
        </a:bodyPr>
        <a:lstStyle/>
        <a:p>
          <a:pPr algn="l" rtl="0">
            <a:defRPr sz="1000"/>
          </a:pPr>
          <a:r>
            <a:rPr lang="ja-JP" altLang="en-US" sz="1400" b="1" i="0" strike="noStrike">
              <a:solidFill>
                <a:srgbClr val="FFFFFF"/>
              </a:solidFill>
              <a:latin typeface="ＭＳ Ｐゴシック"/>
              <a:ea typeface="ＭＳ Ｐゴシック"/>
            </a:rPr>
            <a:t>右の必須項目は、必ず</a:t>
          </a:r>
        </a:p>
        <a:p>
          <a:pPr algn="l" rtl="0">
            <a:defRPr sz="1000"/>
          </a:pPr>
          <a:r>
            <a:rPr lang="ja-JP" altLang="en-US" sz="1400" b="1" i="0" strike="noStrike">
              <a:solidFill>
                <a:srgbClr val="FFFFFF"/>
              </a:solidFill>
              <a:latin typeface="ＭＳ Ｐゴシック"/>
              <a:ea typeface="ＭＳ Ｐゴシック"/>
            </a:rPr>
            <a:t>入力して下さい。</a:t>
          </a:r>
        </a:p>
      </xdr:txBody>
    </xdr:sp>
    <xdr:clientData fPrintsWithSheet="0"/>
  </xdr:oneCellAnchor>
  <xdr:oneCellAnchor>
    <xdr:from>
      <xdr:col>1</xdr:col>
      <xdr:colOff>38100</xdr:colOff>
      <xdr:row>1</xdr:row>
      <xdr:rowOff>190500</xdr:rowOff>
    </xdr:from>
    <xdr:ext cx="2874803" cy="794706"/>
    <xdr:sp macro="" textlink="">
      <xdr:nvSpPr>
        <xdr:cNvPr id="3" name="Text Box 18">
          <a:extLst>
            <a:ext uri="{FF2B5EF4-FFF2-40B4-BE49-F238E27FC236}">
              <a16:creationId xmlns:a16="http://schemas.microsoft.com/office/drawing/2014/main" id="{00000000-0008-0000-0000-000003000000}"/>
            </a:ext>
          </a:extLst>
        </xdr:cNvPr>
        <xdr:cNvSpPr txBox="1">
          <a:spLocks noChangeArrowheads="1"/>
        </xdr:cNvSpPr>
      </xdr:nvSpPr>
      <xdr:spPr bwMode="auto">
        <a:xfrm>
          <a:off x="133350" y="238125"/>
          <a:ext cx="2874803" cy="794706"/>
        </a:xfrm>
        <a:prstGeom prst="rect">
          <a:avLst/>
        </a:prstGeom>
        <a:solidFill>
          <a:srgbClr val="FFFF99"/>
        </a:solidFill>
        <a:ln w="12700">
          <a:solidFill>
            <a:srgbClr val="0000FF"/>
          </a:solidFill>
          <a:miter lim="800000"/>
          <a:headEnd/>
          <a:tailEnd/>
        </a:ln>
      </xdr:spPr>
      <xdr:txBody>
        <a:bodyPr wrap="none" lIns="90000" tIns="46800" rIns="90000" bIns="46800" anchor="ctr" upright="1">
          <a:spAutoFit/>
        </a:bodyPr>
        <a:lstStyle/>
        <a:p>
          <a:pPr algn="l" rtl="0">
            <a:defRPr sz="1000"/>
          </a:pPr>
          <a:r>
            <a:rPr lang="ja-JP" altLang="en-US" sz="1400" b="0" i="0" strike="noStrike">
              <a:solidFill>
                <a:srgbClr val="000000"/>
              </a:solidFill>
              <a:latin typeface="ＭＳ ゴシック"/>
              <a:ea typeface="ＭＳ ゴシック"/>
            </a:rPr>
            <a:t>必ず、両面印刷可能なプリンター</a:t>
          </a:r>
        </a:p>
        <a:p>
          <a:pPr algn="l" rtl="0">
            <a:defRPr sz="1000"/>
          </a:pPr>
          <a:r>
            <a:rPr lang="ja-JP" altLang="en-US" sz="1400" b="0" i="0" strike="noStrike">
              <a:solidFill>
                <a:srgbClr val="000000"/>
              </a:solidFill>
              <a:latin typeface="ＭＳ ゴシック"/>
              <a:ea typeface="ＭＳ ゴシック"/>
            </a:rPr>
            <a:t>で両面印刷して下さい。</a:t>
          </a:r>
        </a:p>
        <a:p>
          <a:pPr algn="l" rtl="0">
            <a:defRPr sz="1000"/>
          </a:pP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印刷用紙節約のため</a:t>
          </a:r>
          <a:r>
            <a:rPr lang="en-US" altLang="ja-JP" sz="1400" b="0" i="0" strike="noStrike">
              <a:solidFill>
                <a:srgbClr val="000000"/>
              </a:solidFill>
              <a:latin typeface="ＭＳ ゴシック"/>
              <a:ea typeface="ＭＳ ゴシック"/>
            </a:rPr>
            <a:t>】</a:t>
          </a:r>
        </a:p>
      </xdr:txBody>
    </xdr:sp>
    <xdr:clientData fPrintsWithSheet="0"/>
  </xdr:oneCellAnchor>
  <xdr:oneCellAnchor>
    <xdr:from>
      <xdr:col>32</xdr:col>
      <xdr:colOff>9525</xdr:colOff>
      <xdr:row>2</xdr:row>
      <xdr:rowOff>9525</xdr:rowOff>
    </xdr:from>
    <xdr:ext cx="837055" cy="170303"/>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7820025" y="342900"/>
          <a:ext cx="837055"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所属部課局名</a:t>
          </a:r>
        </a:p>
      </xdr:txBody>
    </xdr:sp>
    <xdr:clientData/>
  </xdr:oneCellAnchor>
  <xdr:oneCellAnchor>
    <xdr:from>
      <xdr:col>32</xdr:col>
      <xdr:colOff>9525</xdr:colOff>
      <xdr:row>4</xdr:row>
      <xdr:rowOff>9525</xdr:rowOff>
    </xdr:from>
    <xdr:ext cx="1071368" cy="170303"/>
    <xdr:sp macro="" textlink="">
      <xdr:nvSpPr>
        <xdr:cNvPr id="5" name="Text Box 3">
          <a:extLst>
            <a:ext uri="{FF2B5EF4-FFF2-40B4-BE49-F238E27FC236}">
              <a16:creationId xmlns:a16="http://schemas.microsoft.com/office/drawing/2014/main" id="{00000000-0008-0000-0000-000005000000}"/>
            </a:ext>
          </a:extLst>
        </xdr:cNvPr>
        <xdr:cNvSpPr txBox="1">
          <a:spLocks noChangeArrowheads="1"/>
        </xdr:cNvSpPr>
      </xdr:nvSpPr>
      <xdr:spPr bwMode="auto">
        <a:xfrm>
          <a:off x="7820025" y="1200150"/>
          <a:ext cx="1071368"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勤務地の郵便番号</a:t>
          </a:r>
        </a:p>
      </xdr:txBody>
    </xdr:sp>
    <xdr:clientData/>
  </xdr:oneCellAnchor>
  <xdr:oneCellAnchor>
    <xdr:from>
      <xdr:col>32</xdr:col>
      <xdr:colOff>9525</xdr:colOff>
      <xdr:row>5</xdr:row>
      <xdr:rowOff>9525</xdr:rowOff>
    </xdr:from>
    <xdr:ext cx="837055" cy="170303"/>
    <xdr:sp macro="" textlink="">
      <xdr:nvSpPr>
        <xdr:cNvPr id="6" name="Text Box 4">
          <a:extLst>
            <a:ext uri="{FF2B5EF4-FFF2-40B4-BE49-F238E27FC236}">
              <a16:creationId xmlns:a16="http://schemas.microsoft.com/office/drawing/2014/main" id="{00000000-0008-0000-0000-000006000000}"/>
            </a:ext>
          </a:extLst>
        </xdr:cNvPr>
        <xdr:cNvSpPr txBox="1">
          <a:spLocks noChangeArrowheads="1"/>
        </xdr:cNvSpPr>
      </xdr:nvSpPr>
      <xdr:spPr bwMode="auto">
        <a:xfrm>
          <a:off x="7820025" y="1581150"/>
          <a:ext cx="837055"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勤務地の住所</a:t>
          </a:r>
        </a:p>
      </xdr:txBody>
    </xdr:sp>
    <xdr:clientData/>
  </xdr:oneCellAnchor>
  <xdr:oneCellAnchor>
    <xdr:from>
      <xdr:col>32</xdr:col>
      <xdr:colOff>9525</xdr:colOff>
      <xdr:row>6</xdr:row>
      <xdr:rowOff>9525</xdr:rowOff>
    </xdr:from>
    <xdr:ext cx="952500" cy="171450"/>
    <xdr:sp macro="" textlink="">
      <xdr:nvSpPr>
        <xdr:cNvPr id="7" name="Text Box 5">
          <a:extLst>
            <a:ext uri="{FF2B5EF4-FFF2-40B4-BE49-F238E27FC236}">
              <a16:creationId xmlns:a16="http://schemas.microsoft.com/office/drawing/2014/main" id="{00000000-0008-0000-0000-000007000000}"/>
            </a:ext>
          </a:extLst>
        </xdr:cNvPr>
        <xdr:cNvSpPr txBox="1">
          <a:spLocks noChangeArrowheads="1"/>
        </xdr:cNvSpPr>
      </xdr:nvSpPr>
      <xdr:spPr bwMode="auto">
        <a:xfrm>
          <a:off x="7820025" y="2152650"/>
          <a:ext cx="952500" cy="171450"/>
        </a:xfrm>
        <a:prstGeom prst="rect">
          <a:avLst/>
        </a:prstGeom>
        <a:solidFill>
          <a:srgbClr val="000000"/>
        </a:solidFill>
        <a:ln w="9525">
          <a:noFill/>
          <a:miter lim="800000"/>
          <a:headEnd/>
          <a:tailEnd/>
        </a:ln>
      </xdr:spPr>
      <xdr:txBody>
        <a:bodyPr wrap="none" lIns="18288" tIns="18288" rIns="18288"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勤務地の電話番号</a:t>
          </a:r>
        </a:p>
      </xdr:txBody>
    </xdr:sp>
    <xdr:clientData/>
  </xdr:oneCellAnchor>
  <xdr:oneCellAnchor>
    <xdr:from>
      <xdr:col>32</xdr:col>
      <xdr:colOff>9525</xdr:colOff>
      <xdr:row>3</xdr:row>
      <xdr:rowOff>9525</xdr:rowOff>
    </xdr:from>
    <xdr:ext cx="837055" cy="170303"/>
    <xdr:sp macro="" textlink="">
      <xdr:nvSpPr>
        <xdr:cNvPr id="8" name="Text Box 6">
          <a:extLst>
            <a:ext uri="{FF2B5EF4-FFF2-40B4-BE49-F238E27FC236}">
              <a16:creationId xmlns:a16="http://schemas.microsoft.com/office/drawing/2014/main" id="{00000000-0008-0000-0000-000008000000}"/>
            </a:ext>
          </a:extLst>
        </xdr:cNvPr>
        <xdr:cNvSpPr txBox="1">
          <a:spLocks noChangeArrowheads="1"/>
        </xdr:cNvSpPr>
      </xdr:nvSpPr>
      <xdr:spPr bwMode="auto">
        <a:xfrm>
          <a:off x="7820025" y="723900"/>
          <a:ext cx="837055"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あなたの氏名</a:t>
          </a:r>
        </a:p>
      </xdr:txBody>
    </xdr:sp>
    <xdr:clientData/>
  </xdr:oneCellAnchor>
  <xdr:oneCellAnchor>
    <xdr:from>
      <xdr:col>32</xdr:col>
      <xdr:colOff>9525</xdr:colOff>
      <xdr:row>7</xdr:row>
      <xdr:rowOff>9525</xdr:rowOff>
    </xdr:from>
    <xdr:ext cx="1183243" cy="169721"/>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7820025" y="2724150"/>
          <a:ext cx="1183243" cy="169721"/>
        </a:xfrm>
        <a:prstGeom prst="rect">
          <a:avLst/>
        </a:prstGeom>
        <a:solidFill>
          <a:srgbClr val="000000"/>
        </a:solidFill>
        <a:ln w="9525">
          <a:noFill/>
          <a:miter lim="800000"/>
          <a:headEnd/>
          <a:tailEnd/>
        </a:ln>
      </xdr:spPr>
      <xdr:txBody>
        <a:bodyPr wrap="none" lIns="72000" tIns="18000" rIns="72000" bIns="18000" anchor="ctr" upright="1">
          <a:spAutoFit/>
        </a:bodyPr>
        <a:lstStyle/>
        <a:p>
          <a:pPr algn="ctr" rtl="0">
            <a:defRPr sz="1000"/>
          </a:pPr>
          <a:r>
            <a:rPr lang="ja-JP" altLang="en-US" sz="800" b="0" i="0" strike="noStrike">
              <a:solidFill>
                <a:srgbClr val="FFFFFF"/>
              </a:solidFill>
              <a:latin typeface="ＭＳ ゴシック"/>
              <a:ea typeface="ＭＳ ゴシック"/>
            </a:rPr>
            <a:t>勤務地のＦＡＸ番号</a:t>
          </a:r>
        </a:p>
      </xdr:txBody>
    </xdr:sp>
    <xdr:clientData/>
  </xdr:oneCellAnchor>
  <xdr:oneCellAnchor>
    <xdr:from>
      <xdr:col>32</xdr:col>
      <xdr:colOff>9525</xdr:colOff>
      <xdr:row>10</xdr:row>
      <xdr:rowOff>9525</xdr:rowOff>
    </xdr:from>
    <xdr:ext cx="725159" cy="170303"/>
    <xdr:sp macro="" textlink="">
      <xdr:nvSpPr>
        <xdr:cNvPr id="10" name="Text Box 15">
          <a:extLst>
            <a:ext uri="{FF2B5EF4-FFF2-40B4-BE49-F238E27FC236}">
              <a16:creationId xmlns:a16="http://schemas.microsoft.com/office/drawing/2014/main" id="{00000000-0008-0000-0000-00000A000000}"/>
            </a:ext>
          </a:extLst>
        </xdr:cNvPr>
        <xdr:cNvSpPr txBox="1">
          <a:spLocks noChangeArrowheads="1"/>
        </xdr:cNvSpPr>
      </xdr:nvSpPr>
      <xdr:spPr bwMode="auto">
        <a:xfrm>
          <a:off x="7820025" y="4295775"/>
          <a:ext cx="725159"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対馬市長名</a:t>
          </a:r>
        </a:p>
      </xdr:txBody>
    </xdr:sp>
    <xdr:clientData/>
  </xdr:oneCellAnchor>
  <xdr:oneCellAnchor>
    <xdr:from>
      <xdr:col>32</xdr:col>
      <xdr:colOff>9525</xdr:colOff>
      <xdr:row>12</xdr:row>
      <xdr:rowOff>9525</xdr:rowOff>
    </xdr:from>
    <xdr:ext cx="1183154" cy="170303"/>
    <xdr:sp macro="" textlink="">
      <xdr:nvSpPr>
        <xdr:cNvPr id="11" name="Text Box 15">
          <a:extLst>
            <a:ext uri="{FF2B5EF4-FFF2-40B4-BE49-F238E27FC236}">
              <a16:creationId xmlns:a16="http://schemas.microsoft.com/office/drawing/2014/main" id="{00000000-0008-0000-0000-00000B000000}"/>
            </a:ext>
          </a:extLst>
        </xdr:cNvPr>
        <xdr:cNvSpPr txBox="1">
          <a:spLocks noChangeArrowheads="1"/>
        </xdr:cNvSpPr>
      </xdr:nvSpPr>
      <xdr:spPr bwMode="auto">
        <a:xfrm>
          <a:off x="7820025" y="4867275"/>
          <a:ext cx="1183154"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上対馬地活Ｃ部長名</a:t>
          </a:r>
        </a:p>
      </xdr:txBody>
    </xdr:sp>
    <xdr:clientData/>
  </xdr:oneCellAnchor>
  <xdr:oneCellAnchor>
    <xdr:from>
      <xdr:col>32</xdr:col>
      <xdr:colOff>9525</xdr:colOff>
      <xdr:row>14</xdr:row>
      <xdr:rowOff>9525</xdr:rowOff>
    </xdr:from>
    <xdr:ext cx="1412152" cy="170303"/>
    <xdr:sp macro="" textlink="">
      <xdr:nvSpPr>
        <xdr:cNvPr id="12" name="Text Box 15">
          <a:extLst>
            <a:ext uri="{FF2B5EF4-FFF2-40B4-BE49-F238E27FC236}">
              <a16:creationId xmlns:a16="http://schemas.microsoft.com/office/drawing/2014/main" id="{00000000-0008-0000-0000-00000C000000}"/>
            </a:ext>
          </a:extLst>
        </xdr:cNvPr>
        <xdr:cNvSpPr txBox="1">
          <a:spLocks noChangeArrowheads="1"/>
        </xdr:cNvSpPr>
      </xdr:nvSpPr>
      <xdr:spPr bwMode="auto">
        <a:xfrm>
          <a:off x="7820025" y="5438775"/>
          <a:ext cx="1412152"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上対馬地活Ｃ地支課長名</a:t>
          </a:r>
        </a:p>
      </xdr:txBody>
    </xdr:sp>
    <xdr:clientData/>
  </xdr:oneCellAnchor>
  <xdr:twoCellAnchor>
    <xdr:from>
      <xdr:col>23</xdr:col>
      <xdr:colOff>152400</xdr:colOff>
      <xdr:row>30</xdr:row>
      <xdr:rowOff>180975</xdr:rowOff>
    </xdr:from>
    <xdr:to>
      <xdr:col>28</xdr:col>
      <xdr:colOff>190500</xdr:colOff>
      <xdr:row>31</xdr:row>
      <xdr:rowOff>152400</xdr:rowOff>
    </xdr:to>
    <xdr:sp macro="" textlink="">
      <xdr:nvSpPr>
        <xdr:cNvPr id="1050" name="Text Box 26">
          <a:extLst>
            <a:ext uri="{FF2B5EF4-FFF2-40B4-BE49-F238E27FC236}">
              <a16:creationId xmlns:a16="http://schemas.microsoft.com/office/drawing/2014/main" id="{00000000-0008-0000-0000-00001A040000}"/>
            </a:ext>
          </a:extLst>
        </xdr:cNvPr>
        <xdr:cNvSpPr txBox="1">
          <a:spLocks noChangeArrowheads="1"/>
        </xdr:cNvSpPr>
      </xdr:nvSpPr>
      <xdr:spPr bwMode="auto">
        <a:xfrm>
          <a:off x="6105525" y="10182225"/>
          <a:ext cx="1228725" cy="25717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900" b="0" i="0" strike="noStrike">
              <a:solidFill>
                <a:srgbClr val="000000"/>
              </a:solidFill>
              <a:latin typeface="ＭＳ Ｐゴシック"/>
              <a:ea typeface="ＭＳ Ｐゴシック"/>
            </a:rPr>
            <a:t>裏面に続く</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38100</xdr:colOff>
      <xdr:row>1</xdr:row>
      <xdr:rowOff>190500</xdr:rowOff>
    </xdr:from>
    <xdr:ext cx="2874803" cy="794706"/>
    <xdr:sp macro="" textlink="">
      <xdr:nvSpPr>
        <xdr:cNvPr id="2" name="Text Box 18">
          <a:extLst>
            <a:ext uri="{FF2B5EF4-FFF2-40B4-BE49-F238E27FC236}">
              <a16:creationId xmlns:a16="http://schemas.microsoft.com/office/drawing/2014/main" id="{00000000-0008-0000-0F00-000002000000}"/>
            </a:ext>
          </a:extLst>
        </xdr:cNvPr>
        <xdr:cNvSpPr txBox="1">
          <a:spLocks noChangeArrowheads="1"/>
        </xdr:cNvSpPr>
      </xdr:nvSpPr>
      <xdr:spPr bwMode="auto">
        <a:xfrm>
          <a:off x="133350" y="238125"/>
          <a:ext cx="2874803" cy="794706"/>
        </a:xfrm>
        <a:prstGeom prst="rect">
          <a:avLst/>
        </a:prstGeom>
        <a:solidFill>
          <a:srgbClr val="FFFF99"/>
        </a:solidFill>
        <a:ln w="12700">
          <a:solidFill>
            <a:srgbClr val="0000FF"/>
          </a:solidFill>
          <a:miter lim="800000"/>
          <a:headEnd/>
          <a:tailEnd/>
        </a:ln>
      </xdr:spPr>
      <xdr:txBody>
        <a:bodyPr wrap="none" lIns="90000" tIns="46800" rIns="90000" bIns="46800" anchor="ctr" upright="1">
          <a:spAutoFit/>
        </a:bodyPr>
        <a:lstStyle/>
        <a:p>
          <a:pPr algn="l" rtl="0">
            <a:defRPr sz="1000"/>
          </a:pPr>
          <a:r>
            <a:rPr lang="ja-JP" altLang="en-US" sz="1400" b="0" i="0" strike="noStrike">
              <a:solidFill>
                <a:srgbClr val="000000"/>
              </a:solidFill>
              <a:latin typeface="ＭＳ ゴシック"/>
              <a:ea typeface="ＭＳ ゴシック"/>
            </a:rPr>
            <a:t>必ず、両面印刷可能なプリンター</a:t>
          </a:r>
        </a:p>
        <a:p>
          <a:pPr algn="l" rtl="0">
            <a:defRPr sz="1000"/>
          </a:pPr>
          <a:r>
            <a:rPr lang="ja-JP" altLang="en-US" sz="1400" b="0" i="0" strike="noStrike">
              <a:solidFill>
                <a:srgbClr val="000000"/>
              </a:solidFill>
              <a:latin typeface="ＭＳ ゴシック"/>
              <a:ea typeface="ＭＳ ゴシック"/>
            </a:rPr>
            <a:t>で両面印刷して下さい。</a:t>
          </a:r>
        </a:p>
        <a:p>
          <a:pPr algn="l" rtl="0">
            <a:defRPr sz="1000"/>
          </a:pP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印刷用紙節約のため</a:t>
          </a:r>
          <a:r>
            <a:rPr lang="en-US" altLang="ja-JP" sz="1400" b="0" i="0" strike="noStrike">
              <a:solidFill>
                <a:srgbClr val="000000"/>
              </a:solidFill>
              <a:latin typeface="ＭＳ ゴシック"/>
              <a:ea typeface="ＭＳ ゴシック"/>
            </a:rPr>
            <a:t>】</a:t>
          </a:r>
        </a:p>
      </xdr:txBody>
    </xdr:sp>
    <xdr:clientData fPrintsWithSheet="0"/>
  </xdr:oneCellAnchor>
  <xdr:oneCellAnchor>
    <xdr:from>
      <xdr:col>32</xdr:col>
      <xdr:colOff>9525</xdr:colOff>
      <xdr:row>2</xdr:row>
      <xdr:rowOff>9525</xdr:rowOff>
    </xdr:from>
    <xdr:ext cx="837055" cy="170303"/>
    <xdr:sp macro="" textlink="">
      <xdr:nvSpPr>
        <xdr:cNvPr id="3" name="Text Box 2">
          <a:extLst>
            <a:ext uri="{FF2B5EF4-FFF2-40B4-BE49-F238E27FC236}">
              <a16:creationId xmlns:a16="http://schemas.microsoft.com/office/drawing/2014/main" id="{00000000-0008-0000-0F00-000003000000}"/>
            </a:ext>
          </a:extLst>
        </xdr:cNvPr>
        <xdr:cNvSpPr txBox="1">
          <a:spLocks noChangeArrowheads="1"/>
        </xdr:cNvSpPr>
      </xdr:nvSpPr>
      <xdr:spPr bwMode="auto">
        <a:xfrm>
          <a:off x="7820025" y="342900"/>
          <a:ext cx="837055"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所属部課局名</a:t>
          </a:r>
        </a:p>
      </xdr:txBody>
    </xdr:sp>
    <xdr:clientData/>
  </xdr:oneCellAnchor>
  <xdr:oneCellAnchor>
    <xdr:from>
      <xdr:col>32</xdr:col>
      <xdr:colOff>9525</xdr:colOff>
      <xdr:row>4</xdr:row>
      <xdr:rowOff>9525</xdr:rowOff>
    </xdr:from>
    <xdr:ext cx="1071368" cy="170303"/>
    <xdr:sp macro="" textlink="">
      <xdr:nvSpPr>
        <xdr:cNvPr id="4" name="Text Box 3">
          <a:extLst>
            <a:ext uri="{FF2B5EF4-FFF2-40B4-BE49-F238E27FC236}">
              <a16:creationId xmlns:a16="http://schemas.microsoft.com/office/drawing/2014/main" id="{00000000-0008-0000-0F00-000004000000}"/>
            </a:ext>
          </a:extLst>
        </xdr:cNvPr>
        <xdr:cNvSpPr txBox="1">
          <a:spLocks noChangeArrowheads="1"/>
        </xdr:cNvSpPr>
      </xdr:nvSpPr>
      <xdr:spPr bwMode="auto">
        <a:xfrm>
          <a:off x="7820025" y="1200150"/>
          <a:ext cx="1071368"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勤務地の郵便番号</a:t>
          </a:r>
        </a:p>
      </xdr:txBody>
    </xdr:sp>
    <xdr:clientData/>
  </xdr:oneCellAnchor>
  <xdr:oneCellAnchor>
    <xdr:from>
      <xdr:col>32</xdr:col>
      <xdr:colOff>9525</xdr:colOff>
      <xdr:row>5</xdr:row>
      <xdr:rowOff>9525</xdr:rowOff>
    </xdr:from>
    <xdr:ext cx="837055" cy="170303"/>
    <xdr:sp macro="" textlink="">
      <xdr:nvSpPr>
        <xdr:cNvPr id="5" name="Text Box 4">
          <a:extLst>
            <a:ext uri="{FF2B5EF4-FFF2-40B4-BE49-F238E27FC236}">
              <a16:creationId xmlns:a16="http://schemas.microsoft.com/office/drawing/2014/main" id="{00000000-0008-0000-0F00-000005000000}"/>
            </a:ext>
          </a:extLst>
        </xdr:cNvPr>
        <xdr:cNvSpPr txBox="1">
          <a:spLocks noChangeArrowheads="1"/>
        </xdr:cNvSpPr>
      </xdr:nvSpPr>
      <xdr:spPr bwMode="auto">
        <a:xfrm>
          <a:off x="7820025" y="1581150"/>
          <a:ext cx="837055"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勤務地の住所</a:t>
          </a:r>
        </a:p>
      </xdr:txBody>
    </xdr:sp>
    <xdr:clientData/>
  </xdr:oneCellAnchor>
  <xdr:oneCellAnchor>
    <xdr:from>
      <xdr:col>32</xdr:col>
      <xdr:colOff>9525</xdr:colOff>
      <xdr:row>6</xdr:row>
      <xdr:rowOff>9525</xdr:rowOff>
    </xdr:from>
    <xdr:ext cx="952500" cy="171450"/>
    <xdr:sp macro="" textlink="">
      <xdr:nvSpPr>
        <xdr:cNvPr id="6" name="Text Box 5">
          <a:extLst>
            <a:ext uri="{FF2B5EF4-FFF2-40B4-BE49-F238E27FC236}">
              <a16:creationId xmlns:a16="http://schemas.microsoft.com/office/drawing/2014/main" id="{00000000-0008-0000-0F00-000006000000}"/>
            </a:ext>
          </a:extLst>
        </xdr:cNvPr>
        <xdr:cNvSpPr txBox="1">
          <a:spLocks noChangeArrowheads="1"/>
        </xdr:cNvSpPr>
      </xdr:nvSpPr>
      <xdr:spPr bwMode="auto">
        <a:xfrm>
          <a:off x="7820025" y="2152650"/>
          <a:ext cx="952500" cy="171450"/>
        </a:xfrm>
        <a:prstGeom prst="rect">
          <a:avLst/>
        </a:prstGeom>
        <a:solidFill>
          <a:srgbClr val="000000"/>
        </a:solidFill>
        <a:ln w="9525">
          <a:noFill/>
          <a:miter lim="800000"/>
          <a:headEnd/>
          <a:tailEnd/>
        </a:ln>
      </xdr:spPr>
      <xdr:txBody>
        <a:bodyPr wrap="none" lIns="18288" tIns="18288" rIns="18288"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勤務地の電話番号</a:t>
          </a:r>
        </a:p>
      </xdr:txBody>
    </xdr:sp>
    <xdr:clientData/>
  </xdr:oneCellAnchor>
  <xdr:oneCellAnchor>
    <xdr:from>
      <xdr:col>32</xdr:col>
      <xdr:colOff>9525</xdr:colOff>
      <xdr:row>3</xdr:row>
      <xdr:rowOff>9525</xdr:rowOff>
    </xdr:from>
    <xdr:ext cx="837055" cy="170303"/>
    <xdr:sp macro="" textlink="">
      <xdr:nvSpPr>
        <xdr:cNvPr id="7" name="Text Box 6">
          <a:extLst>
            <a:ext uri="{FF2B5EF4-FFF2-40B4-BE49-F238E27FC236}">
              <a16:creationId xmlns:a16="http://schemas.microsoft.com/office/drawing/2014/main" id="{00000000-0008-0000-0F00-000007000000}"/>
            </a:ext>
          </a:extLst>
        </xdr:cNvPr>
        <xdr:cNvSpPr txBox="1">
          <a:spLocks noChangeArrowheads="1"/>
        </xdr:cNvSpPr>
      </xdr:nvSpPr>
      <xdr:spPr bwMode="auto">
        <a:xfrm>
          <a:off x="7820025" y="723900"/>
          <a:ext cx="837055"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あなたの氏名</a:t>
          </a:r>
        </a:p>
      </xdr:txBody>
    </xdr:sp>
    <xdr:clientData/>
  </xdr:oneCellAnchor>
  <xdr:oneCellAnchor>
    <xdr:from>
      <xdr:col>32</xdr:col>
      <xdr:colOff>9525</xdr:colOff>
      <xdr:row>7</xdr:row>
      <xdr:rowOff>9525</xdr:rowOff>
    </xdr:from>
    <xdr:ext cx="1183243" cy="169721"/>
    <xdr:sp macro="" textlink="">
      <xdr:nvSpPr>
        <xdr:cNvPr id="8" name="Text Box 8">
          <a:extLst>
            <a:ext uri="{FF2B5EF4-FFF2-40B4-BE49-F238E27FC236}">
              <a16:creationId xmlns:a16="http://schemas.microsoft.com/office/drawing/2014/main" id="{00000000-0008-0000-0F00-000008000000}"/>
            </a:ext>
          </a:extLst>
        </xdr:cNvPr>
        <xdr:cNvSpPr txBox="1">
          <a:spLocks noChangeArrowheads="1"/>
        </xdr:cNvSpPr>
      </xdr:nvSpPr>
      <xdr:spPr bwMode="auto">
        <a:xfrm>
          <a:off x="7820025" y="2724150"/>
          <a:ext cx="1183243" cy="169721"/>
        </a:xfrm>
        <a:prstGeom prst="rect">
          <a:avLst/>
        </a:prstGeom>
        <a:solidFill>
          <a:srgbClr val="000000"/>
        </a:solidFill>
        <a:ln w="9525">
          <a:noFill/>
          <a:miter lim="800000"/>
          <a:headEnd/>
          <a:tailEnd/>
        </a:ln>
      </xdr:spPr>
      <xdr:txBody>
        <a:bodyPr wrap="none" lIns="72000" tIns="18000" rIns="72000" bIns="18000" anchor="ctr" upright="1">
          <a:spAutoFit/>
        </a:bodyPr>
        <a:lstStyle/>
        <a:p>
          <a:pPr algn="ctr" rtl="0">
            <a:defRPr sz="1000"/>
          </a:pPr>
          <a:r>
            <a:rPr lang="ja-JP" altLang="en-US" sz="800" b="0" i="0" strike="noStrike">
              <a:solidFill>
                <a:srgbClr val="FFFFFF"/>
              </a:solidFill>
              <a:latin typeface="ＭＳ ゴシック"/>
              <a:ea typeface="ＭＳ ゴシック"/>
            </a:rPr>
            <a:t>勤務地のＦＡＸ番号</a:t>
          </a:r>
        </a:p>
      </xdr:txBody>
    </xdr:sp>
    <xdr:clientData/>
  </xdr:oneCellAnchor>
  <xdr:oneCellAnchor>
    <xdr:from>
      <xdr:col>32</xdr:col>
      <xdr:colOff>9525</xdr:colOff>
      <xdr:row>10</xdr:row>
      <xdr:rowOff>9525</xdr:rowOff>
    </xdr:from>
    <xdr:ext cx="725159" cy="170303"/>
    <xdr:sp macro="" textlink="">
      <xdr:nvSpPr>
        <xdr:cNvPr id="9" name="Text Box 15">
          <a:extLst>
            <a:ext uri="{FF2B5EF4-FFF2-40B4-BE49-F238E27FC236}">
              <a16:creationId xmlns:a16="http://schemas.microsoft.com/office/drawing/2014/main" id="{00000000-0008-0000-0F00-000009000000}"/>
            </a:ext>
          </a:extLst>
        </xdr:cNvPr>
        <xdr:cNvSpPr txBox="1">
          <a:spLocks noChangeArrowheads="1"/>
        </xdr:cNvSpPr>
      </xdr:nvSpPr>
      <xdr:spPr bwMode="auto">
        <a:xfrm>
          <a:off x="7820025" y="4295775"/>
          <a:ext cx="725159"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対馬市長名</a:t>
          </a:r>
        </a:p>
      </xdr:txBody>
    </xdr:sp>
    <xdr:clientData/>
  </xdr:oneCellAnchor>
  <xdr:oneCellAnchor>
    <xdr:from>
      <xdr:col>32</xdr:col>
      <xdr:colOff>9525</xdr:colOff>
      <xdr:row>12</xdr:row>
      <xdr:rowOff>9525</xdr:rowOff>
    </xdr:from>
    <xdr:ext cx="1183154" cy="170303"/>
    <xdr:sp macro="" textlink="">
      <xdr:nvSpPr>
        <xdr:cNvPr id="10" name="Text Box 15">
          <a:extLst>
            <a:ext uri="{FF2B5EF4-FFF2-40B4-BE49-F238E27FC236}">
              <a16:creationId xmlns:a16="http://schemas.microsoft.com/office/drawing/2014/main" id="{00000000-0008-0000-0F00-00000A000000}"/>
            </a:ext>
          </a:extLst>
        </xdr:cNvPr>
        <xdr:cNvSpPr txBox="1">
          <a:spLocks noChangeArrowheads="1"/>
        </xdr:cNvSpPr>
      </xdr:nvSpPr>
      <xdr:spPr bwMode="auto">
        <a:xfrm>
          <a:off x="7820025" y="4867275"/>
          <a:ext cx="1183154"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上対馬地活Ｃ部長名</a:t>
          </a:r>
        </a:p>
      </xdr:txBody>
    </xdr:sp>
    <xdr:clientData/>
  </xdr:oneCellAnchor>
  <xdr:oneCellAnchor>
    <xdr:from>
      <xdr:col>32</xdr:col>
      <xdr:colOff>9525</xdr:colOff>
      <xdr:row>14</xdr:row>
      <xdr:rowOff>9525</xdr:rowOff>
    </xdr:from>
    <xdr:ext cx="1412152" cy="170303"/>
    <xdr:sp macro="" textlink="">
      <xdr:nvSpPr>
        <xdr:cNvPr id="11" name="Text Box 15">
          <a:extLst>
            <a:ext uri="{FF2B5EF4-FFF2-40B4-BE49-F238E27FC236}">
              <a16:creationId xmlns:a16="http://schemas.microsoft.com/office/drawing/2014/main" id="{00000000-0008-0000-0F00-00000B000000}"/>
            </a:ext>
          </a:extLst>
        </xdr:cNvPr>
        <xdr:cNvSpPr txBox="1">
          <a:spLocks noChangeArrowheads="1"/>
        </xdr:cNvSpPr>
      </xdr:nvSpPr>
      <xdr:spPr bwMode="auto">
        <a:xfrm>
          <a:off x="7820025" y="5438775"/>
          <a:ext cx="1412152"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上対馬地活Ｃ地支課長名</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31</xdr:col>
      <xdr:colOff>28575</xdr:colOff>
      <xdr:row>7</xdr:row>
      <xdr:rowOff>400050</xdr:rowOff>
    </xdr:from>
    <xdr:to>
      <xdr:col>32</xdr:col>
      <xdr:colOff>85725</xdr:colOff>
      <xdr:row>9</xdr:row>
      <xdr:rowOff>28575</xdr:rowOff>
    </xdr:to>
    <xdr:pic>
      <xdr:nvPicPr>
        <xdr:cNvPr id="2" name="Picture 2">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7200" y="2781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20</xdr:col>
      <xdr:colOff>152400</xdr:colOff>
      <xdr:row>31</xdr:row>
      <xdr:rowOff>57150</xdr:rowOff>
    </xdr:from>
    <xdr:to>
      <xdr:col>22</xdr:col>
      <xdr:colOff>237445</xdr:colOff>
      <xdr:row>36</xdr:row>
      <xdr:rowOff>57150</xdr:rowOff>
    </xdr:to>
    <xdr:pic>
      <xdr:nvPicPr>
        <xdr:cNvPr id="3" name="Picture 21" descr="tsushima_mark">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81650" y="9629775"/>
          <a:ext cx="56129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133350</xdr:colOff>
      <xdr:row>1</xdr:row>
      <xdr:rowOff>38100</xdr:rowOff>
    </xdr:from>
    <xdr:ext cx="2052498" cy="571500"/>
    <xdr:sp macro="" textlink="">
      <xdr:nvSpPr>
        <xdr:cNvPr id="2" name="Text Box 17">
          <a:extLst>
            <a:ext uri="{FF2B5EF4-FFF2-40B4-BE49-F238E27FC236}">
              <a16:creationId xmlns:a16="http://schemas.microsoft.com/office/drawing/2014/main" id="{00000000-0008-0000-1100-000002000000}"/>
            </a:ext>
          </a:extLst>
        </xdr:cNvPr>
        <xdr:cNvSpPr txBox="1">
          <a:spLocks noChangeArrowheads="1"/>
        </xdr:cNvSpPr>
      </xdr:nvSpPr>
      <xdr:spPr bwMode="auto">
        <a:xfrm>
          <a:off x="5219700" y="85725"/>
          <a:ext cx="2067195" cy="552450"/>
        </a:xfrm>
        <a:prstGeom prst="rect">
          <a:avLst/>
        </a:prstGeom>
        <a:solidFill>
          <a:srgbClr val="000000"/>
        </a:solidFill>
        <a:ln w="38100">
          <a:solidFill>
            <a:srgbClr val="0000FF"/>
          </a:solidFill>
          <a:miter lim="800000"/>
          <a:headEnd/>
          <a:tailEnd/>
        </a:ln>
      </xdr:spPr>
      <xdr:txBody>
        <a:bodyPr wrap="none" lIns="90000" tIns="46800" rIns="90000" bIns="46800" anchor="ctr" upright="1">
          <a:spAutoFit/>
        </a:bodyPr>
        <a:lstStyle/>
        <a:p>
          <a:pPr algn="l" rtl="0">
            <a:defRPr sz="1000"/>
          </a:pPr>
          <a:r>
            <a:rPr lang="ja-JP" altLang="en-US" sz="1400" b="1" i="0" strike="noStrike">
              <a:solidFill>
                <a:srgbClr val="FFFFFF"/>
              </a:solidFill>
              <a:latin typeface="ＭＳ Ｐゴシック"/>
              <a:ea typeface="ＭＳ Ｐゴシック"/>
            </a:rPr>
            <a:t>右の必須項目は、必ず</a:t>
          </a:r>
        </a:p>
        <a:p>
          <a:pPr algn="l" rtl="0">
            <a:defRPr sz="1000"/>
          </a:pPr>
          <a:r>
            <a:rPr lang="ja-JP" altLang="en-US" sz="1400" b="1" i="0" strike="noStrike">
              <a:solidFill>
                <a:srgbClr val="FFFFFF"/>
              </a:solidFill>
              <a:latin typeface="ＭＳ Ｐゴシック"/>
              <a:ea typeface="ＭＳ Ｐゴシック"/>
            </a:rPr>
            <a:t>入力して下さい。</a:t>
          </a:r>
        </a:p>
      </xdr:txBody>
    </xdr:sp>
    <xdr:clientData fPrintsWithSheet="0"/>
  </xdr:oneCellAnchor>
  <xdr:oneCellAnchor>
    <xdr:from>
      <xdr:col>1</xdr:col>
      <xdr:colOff>38100</xdr:colOff>
      <xdr:row>1</xdr:row>
      <xdr:rowOff>190500</xdr:rowOff>
    </xdr:from>
    <xdr:ext cx="2874803" cy="794706"/>
    <xdr:sp macro="" textlink="">
      <xdr:nvSpPr>
        <xdr:cNvPr id="44050" name="Text Box 18">
          <a:extLst>
            <a:ext uri="{FF2B5EF4-FFF2-40B4-BE49-F238E27FC236}">
              <a16:creationId xmlns:a16="http://schemas.microsoft.com/office/drawing/2014/main" id="{00000000-0008-0000-1100-000012AC0000}"/>
            </a:ext>
          </a:extLst>
        </xdr:cNvPr>
        <xdr:cNvSpPr txBox="1">
          <a:spLocks noChangeArrowheads="1"/>
        </xdr:cNvSpPr>
      </xdr:nvSpPr>
      <xdr:spPr bwMode="auto">
        <a:xfrm>
          <a:off x="133350" y="238125"/>
          <a:ext cx="2874803" cy="794706"/>
        </a:xfrm>
        <a:prstGeom prst="rect">
          <a:avLst/>
        </a:prstGeom>
        <a:solidFill>
          <a:srgbClr val="FFFF99"/>
        </a:solidFill>
        <a:ln w="12700">
          <a:solidFill>
            <a:srgbClr val="0000FF"/>
          </a:solidFill>
          <a:miter lim="800000"/>
          <a:headEnd/>
          <a:tailEnd/>
        </a:ln>
      </xdr:spPr>
      <xdr:txBody>
        <a:bodyPr wrap="none" lIns="90000" tIns="46800" rIns="90000" bIns="46800" anchor="ctr" upright="1">
          <a:spAutoFit/>
        </a:bodyPr>
        <a:lstStyle/>
        <a:p>
          <a:pPr algn="l" rtl="0">
            <a:defRPr sz="1000"/>
          </a:pPr>
          <a:r>
            <a:rPr lang="ja-JP" altLang="en-US" sz="1400" b="0" i="0" strike="noStrike">
              <a:solidFill>
                <a:srgbClr val="000000"/>
              </a:solidFill>
              <a:latin typeface="ＭＳ ゴシック"/>
              <a:ea typeface="ＭＳ ゴシック"/>
            </a:rPr>
            <a:t>必ず、両面印刷可能なプリンター</a:t>
          </a:r>
        </a:p>
        <a:p>
          <a:pPr algn="l" rtl="0">
            <a:defRPr sz="1000"/>
          </a:pPr>
          <a:r>
            <a:rPr lang="ja-JP" altLang="en-US" sz="1400" b="0" i="0" strike="noStrike">
              <a:solidFill>
                <a:srgbClr val="000000"/>
              </a:solidFill>
              <a:latin typeface="ＭＳ ゴシック"/>
              <a:ea typeface="ＭＳ ゴシック"/>
            </a:rPr>
            <a:t>で両面印刷して下さい。</a:t>
          </a:r>
        </a:p>
        <a:p>
          <a:pPr algn="l" rtl="0">
            <a:defRPr sz="1000"/>
          </a:pP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印刷用紙節約のため</a:t>
          </a:r>
          <a:r>
            <a:rPr lang="en-US" altLang="ja-JP" sz="1400" b="0" i="0" strike="noStrike">
              <a:solidFill>
                <a:srgbClr val="000000"/>
              </a:solidFill>
              <a:latin typeface="ＭＳ ゴシック"/>
              <a:ea typeface="ＭＳ ゴシック"/>
            </a:rPr>
            <a:t>】</a:t>
          </a:r>
        </a:p>
      </xdr:txBody>
    </xdr:sp>
    <xdr:clientData fPrintsWithSheet="0"/>
  </xdr:oneCellAnchor>
  <xdr:oneCellAnchor>
    <xdr:from>
      <xdr:col>32</xdr:col>
      <xdr:colOff>9525</xdr:colOff>
      <xdr:row>2</xdr:row>
      <xdr:rowOff>9525</xdr:rowOff>
    </xdr:from>
    <xdr:ext cx="837055" cy="170303"/>
    <xdr:sp macro="" textlink="">
      <xdr:nvSpPr>
        <xdr:cNvPr id="44034" name="Text Box 2">
          <a:extLst>
            <a:ext uri="{FF2B5EF4-FFF2-40B4-BE49-F238E27FC236}">
              <a16:creationId xmlns:a16="http://schemas.microsoft.com/office/drawing/2014/main" id="{00000000-0008-0000-1100-000002AC0000}"/>
            </a:ext>
          </a:extLst>
        </xdr:cNvPr>
        <xdr:cNvSpPr txBox="1">
          <a:spLocks noChangeArrowheads="1"/>
        </xdr:cNvSpPr>
      </xdr:nvSpPr>
      <xdr:spPr bwMode="auto">
        <a:xfrm>
          <a:off x="7482320" y="347230"/>
          <a:ext cx="760959"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所属部課局名</a:t>
          </a:r>
        </a:p>
      </xdr:txBody>
    </xdr:sp>
    <xdr:clientData/>
  </xdr:oneCellAnchor>
  <xdr:oneCellAnchor>
    <xdr:from>
      <xdr:col>32</xdr:col>
      <xdr:colOff>9525</xdr:colOff>
      <xdr:row>4</xdr:row>
      <xdr:rowOff>9525</xdr:rowOff>
    </xdr:from>
    <xdr:ext cx="1071368" cy="170303"/>
    <xdr:sp macro="" textlink="">
      <xdr:nvSpPr>
        <xdr:cNvPr id="44035" name="Text Box 3">
          <a:extLst>
            <a:ext uri="{FF2B5EF4-FFF2-40B4-BE49-F238E27FC236}">
              <a16:creationId xmlns:a16="http://schemas.microsoft.com/office/drawing/2014/main" id="{00000000-0008-0000-1100-000003AC0000}"/>
            </a:ext>
          </a:extLst>
        </xdr:cNvPr>
        <xdr:cNvSpPr txBox="1">
          <a:spLocks noChangeArrowheads="1"/>
        </xdr:cNvSpPr>
      </xdr:nvSpPr>
      <xdr:spPr bwMode="auto">
        <a:xfrm>
          <a:off x="7482320" y="1204480"/>
          <a:ext cx="966144"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勤務地の郵便番号</a:t>
          </a:r>
        </a:p>
      </xdr:txBody>
    </xdr:sp>
    <xdr:clientData/>
  </xdr:oneCellAnchor>
  <xdr:oneCellAnchor>
    <xdr:from>
      <xdr:col>32</xdr:col>
      <xdr:colOff>9525</xdr:colOff>
      <xdr:row>5</xdr:row>
      <xdr:rowOff>9525</xdr:rowOff>
    </xdr:from>
    <xdr:ext cx="837055" cy="170303"/>
    <xdr:sp macro="" textlink="">
      <xdr:nvSpPr>
        <xdr:cNvPr id="44036" name="Text Box 4">
          <a:extLst>
            <a:ext uri="{FF2B5EF4-FFF2-40B4-BE49-F238E27FC236}">
              <a16:creationId xmlns:a16="http://schemas.microsoft.com/office/drawing/2014/main" id="{00000000-0008-0000-1100-000004AC0000}"/>
            </a:ext>
          </a:extLst>
        </xdr:cNvPr>
        <xdr:cNvSpPr txBox="1">
          <a:spLocks noChangeArrowheads="1"/>
        </xdr:cNvSpPr>
      </xdr:nvSpPr>
      <xdr:spPr bwMode="auto">
        <a:xfrm>
          <a:off x="7482320" y="1585480"/>
          <a:ext cx="760959"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勤務地の住所</a:t>
          </a:r>
        </a:p>
      </xdr:txBody>
    </xdr:sp>
    <xdr:clientData/>
  </xdr:oneCellAnchor>
  <xdr:oneCellAnchor>
    <xdr:from>
      <xdr:col>32</xdr:col>
      <xdr:colOff>9525</xdr:colOff>
      <xdr:row>6</xdr:row>
      <xdr:rowOff>9525</xdr:rowOff>
    </xdr:from>
    <xdr:ext cx="952500" cy="171450"/>
    <xdr:sp macro="" textlink="">
      <xdr:nvSpPr>
        <xdr:cNvPr id="44037" name="Text Box 5">
          <a:extLst>
            <a:ext uri="{FF2B5EF4-FFF2-40B4-BE49-F238E27FC236}">
              <a16:creationId xmlns:a16="http://schemas.microsoft.com/office/drawing/2014/main" id="{00000000-0008-0000-1100-000005AC0000}"/>
            </a:ext>
          </a:extLst>
        </xdr:cNvPr>
        <xdr:cNvSpPr txBox="1">
          <a:spLocks noChangeArrowheads="1"/>
        </xdr:cNvSpPr>
      </xdr:nvSpPr>
      <xdr:spPr bwMode="auto">
        <a:xfrm>
          <a:off x="7572375" y="2152650"/>
          <a:ext cx="990600" cy="171450"/>
        </a:xfrm>
        <a:prstGeom prst="rect">
          <a:avLst/>
        </a:prstGeom>
        <a:solidFill>
          <a:srgbClr val="000000"/>
        </a:solidFill>
        <a:ln w="9525">
          <a:noFill/>
          <a:miter lim="800000"/>
          <a:headEnd/>
          <a:tailEnd/>
        </a:ln>
      </xdr:spPr>
      <xdr:txBody>
        <a:bodyPr wrap="none" lIns="18288" tIns="18288" rIns="18288"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勤務地の電話番号</a:t>
          </a:r>
        </a:p>
      </xdr:txBody>
    </xdr:sp>
    <xdr:clientData/>
  </xdr:oneCellAnchor>
  <xdr:oneCellAnchor>
    <xdr:from>
      <xdr:col>32</xdr:col>
      <xdr:colOff>9525</xdr:colOff>
      <xdr:row>3</xdr:row>
      <xdr:rowOff>9525</xdr:rowOff>
    </xdr:from>
    <xdr:ext cx="837055" cy="170303"/>
    <xdr:sp macro="" textlink="">
      <xdr:nvSpPr>
        <xdr:cNvPr id="44038" name="Text Box 6">
          <a:extLst>
            <a:ext uri="{FF2B5EF4-FFF2-40B4-BE49-F238E27FC236}">
              <a16:creationId xmlns:a16="http://schemas.microsoft.com/office/drawing/2014/main" id="{00000000-0008-0000-1100-000006AC0000}"/>
            </a:ext>
          </a:extLst>
        </xdr:cNvPr>
        <xdr:cNvSpPr txBox="1">
          <a:spLocks noChangeArrowheads="1"/>
        </xdr:cNvSpPr>
      </xdr:nvSpPr>
      <xdr:spPr bwMode="auto">
        <a:xfrm>
          <a:off x="7482320" y="728230"/>
          <a:ext cx="760959"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あなたの氏名</a:t>
          </a:r>
        </a:p>
      </xdr:txBody>
    </xdr:sp>
    <xdr:clientData/>
  </xdr:oneCellAnchor>
  <xdr:oneCellAnchor>
    <xdr:from>
      <xdr:col>32</xdr:col>
      <xdr:colOff>9525</xdr:colOff>
      <xdr:row>7</xdr:row>
      <xdr:rowOff>9525</xdr:rowOff>
    </xdr:from>
    <xdr:ext cx="1183243" cy="169721"/>
    <xdr:sp macro="" textlink="">
      <xdr:nvSpPr>
        <xdr:cNvPr id="44040" name="Text Box 8">
          <a:extLst>
            <a:ext uri="{FF2B5EF4-FFF2-40B4-BE49-F238E27FC236}">
              <a16:creationId xmlns:a16="http://schemas.microsoft.com/office/drawing/2014/main" id="{00000000-0008-0000-1100-000008AC0000}"/>
            </a:ext>
          </a:extLst>
        </xdr:cNvPr>
        <xdr:cNvSpPr txBox="1">
          <a:spLocks noChangeArrowheads="1"/>
        </xdr:cNvSpPr>
      </xdr:nvSpPr>
      <xdr:spPr bwMode="auto">
        <a:xfrm>
          <a:off x="7482320" y="2728480"/>
          <a:ext cx="1068736" cy="169721"/>
        </a:xfrm>
        <a:prstGeom prst="rect">
          <a:avLst/>
        </a:prstGeom>
        <a:solidFill>
          <a:srgbClr val="000000"/>
        </a:solidFill>
        <a:ln w="9525">
          <a:noFill/>
          <a:miter lim="800000"/>
          <a:headEnd/>
          <a:tailEnd/>
        </a:ln>
      </xdr:spPr>
      <xdr:txBody>
        <a:bodyPr wrap="none" lIns="72000" tIns="18000" rIns="72000" bIns="18000" anchor="ctr" upright="1">
          <a:spAutoFit/>
        </a:bodyPr>
        <a:lstStyle/>
        <a:p>
          <a:pPr algn="ctr" rtl="0">
            <a:defRPr sz="1000"/>
          </a:pPr>
          <a:r>
            <a:rPr lang="ja-JP" altLang="en-US" sz="800" b="0" i="0" strike="noStrike">
              <a:solidFill>
                <a:srgbClr val="FFFFFF"/>
              </a:solidFill>
              <a:latin typeface="ＭＳ ゴシック"/>
              <a:ea typeface="ＭＳ ゴシック"/>
            </a:rPr>
            <a:t>勤務地のＦＡＸ番号</a:t>
          </a:r>
        </a:p>
      </xdr:txBody>
    </xdr:sp>
    <xdr:clientData/>
  </xdr:oneCellAnchor>
  <xdr:oneCellAnchor>
    <xdr:from>
      <xdr:col>32</xdr:col>
      <xdr:colOff>9525</xdr:colOff>
      <xdr:row>10</xdr:row>
      <xdr:rowOff>9525</xdr:rowOff>
    </xdr:from>
    <xdr:ext cx="725159" cy="170303"/>
    <xdr:sp macro="" textlink="">
      <xdr:nvSpPr>
        <xdr:cNvPr id="23" name="Text Box 15">
          <a:extLst>
            <a:ext uri="{FF2B5EF4-FFF2-40B4-BE49-F238E27FC236}">
              <a16:creationId xmlns:a16="http://schemas.microsoft.com/office/drawing/2014/main" id="{00000000-0008-0000-1100-000017000000}"/>
            </a:ext>
          </a:extLst>
        </xdr:cNvPr>
        <xdr:cNvSpPr txBox="1">
          <a:spLocks noChangeArrowheads="1"/>
        </xdr:cNvSpPr>
      </xdr:nvSpPr>
      <xdr:spPr bwMode="auto">
        <a:xfrm>
          <a:off x="7800975" y="5343525"/>
          <a:ext cx="658368"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対馬市長名</a:t>
          </a:r>
        </a:p>
      </xdr:txBody>
    </xdr:sp>
    <xdr:clientData/>
  </xdr:oneCellAnchor>
  <xdr:oneCellAnchor>
    <xdr:from>
      <xdr:col>32</xdr:col>
      <xdr:colOff>9525</xdr:colOff>
      <xdr:row>12</xdr:row>
      <xdr:rowOff>9525</xdr:rowOff>
    </xdr:from>
    <xdr:ext cx="1183154" cy="170303"/>
    <xdr:sp macro="" textlink="">
      <xdr:nvSpPr>
        <xdr:cNvPr id="3" name="Text Box 15">
          <a:extLst>
            <a:ext uri="{FF2B5EF4-FFF2-40B4-BE49-F238E27FC236}">
              <a16:creationId xmlns:a16="http://schemas.microsoft.com/office/drawing/2014/main" id="{00000000-0008-0000-1100-000003000000}"/>
            </a:ext>
          </a:extLst>
        </xdr:cNvPr>
        <xdr:cNvSpPr txBox="1">
          <a:spLocks noChangeArrowheads="1"/>
        </xdr:cNvSpPr>
      </xdr:nvSpPr>
      <xdr:spPr bwMode="auto">
        <a:xfrm>
          <a:off x="7800975" y="5343525"/>
          <a:ext cx="658368"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上対馬地活Ｃ部長名</a:t>
          </a:r>
        </a:p>
      </xdr:txBody>
    </xdr:sp>
    <xdr:clientData/>
  </xdr:oneCellAnchor>
  <xdr:oneCellAnchor>
    <xdr:from>
      <xdr:col>32</xdr:col>
      <xdr:colOff>9525</xdr:colOff>
      <xdr:row>14</xdr:row>
      <xdr:rowOff>9525</xdr:rowOff>
    </xdr:from>
    <xdr:ext cx="1412152" cy="170303"/>
    <xdr:sp macro="" textlink="">
      <xdr:nvSpPr>
        <xdr:cNvPr id="4" name="Text Box 15">
          <a:extLst>
            <a:ext uri="{FF2B5EF4-FFF2-40B4-BE49-F238E27FC236}">
              <a16:creationId xmlns:a16="http://schemas.microsoft.com/office/drawing/2014/main" id="{00000000-0008-0000-1100-000004000000}"/>
            </a:ext>
          </a:extLst>
        </xdr:cNvPr>
        <xdr:cNvSpPr txBox="1">
          <a:spLocks noChangeArrowheads="1"/>
        </xdr:cNvSpPr>
      </xdr:nvSpPr>
      <xdr:spPr bwMode="auto">
        <a:xfrm>
          <a:off x="7800975" y="5343525"/>
          <a:ext cx="658368"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上対馬地活Ｃ地支課長名</a:t>
          </a:r>
        </a:p>
      </xdr:txBody>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31</xdr:col>
      <xdr:colOff>28575</xdr:colOff>
      <xdr:row>7</xdr:row>
      <xdr:rowOff>400050</xdr:rowOff>
    </xdr:from>
    <xdr:to>
      <xdr:col>32</xdr:col>
      <xdr:colOff>85725</xdr:colOff>
      <xdr:row>9</xdr:row>
      <xdr:rowOff>28575</xdr:rowOff>
    </xdr:to>
    <xdr:pic>
      <xdr:nvPicPr>
        <xdr:cNvPr id="13331" name="Picture 2">
          <a:extLst>
            <a:ext uri="{FF2B5EF4-FFF2-40B4-BE49-F238E27FC236}">
              <a16:creationId xmlns:a16="http://schemas.microsoft.com/office/drawing/2014/main" id="{00000000-0008-0000-1200-0000133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7200" y="2781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20</xdr:col>
      <xdr:colOff>152400</xdr:colOff>
      <xdr:row>31</xdr:row>
      <xdr:rowOff>57150</xdr:rowOff>
    </xdr:from>
    <xdr:to>
      <xdr:col>23</xdr:col>
      <xdr:colOff>152400</xdr:colOff>
      <xdr:row>36</xdr:row>
      <xdr:rowOff>57150</xdr:rowOff>
    </xdr:to>
    <xdr:pic>
      <xdr:nvPicPr>
        <xdr:cNvPr id="13333" name="Picture 21" descr="tsushima_mark">
          <a:extLst>
            <a:ext uri="{FF2B5EF4-FFF2-40B4-BE49-F238E27FC236}">
              <a16:creationId xmlns:a16="http://schemas.microsoft.com/office/drawing/2014/main" id="{00000000-0008-0000-1200-000015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81650" y="9296400"/>
          <a:ext cx="714375"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28</xdr:col>
      <xdr:colOff>0</xdr:colOff>
      <xdr:row>14</xdr:row>
      <xdr:rowOff>123825</xdr:rowOff>
    </xdr:from>
    <xdr:to>
      <xdr:col>29</xdr:col>
      <xdr:colOff>38100</xdr:colOff>
      <xdr:row>14</xdr:row>
      <xdr:rowOff>371475</xdr:rowOff>
    </xdr:to>
    <xdr:pic>
      <xdr:nvPicPr>
        <xdr:cNvPr id="14353" name="Picture 1">
          <a:extLst>
            <a:ext uri="{FF2B5EF4-FFF2-40B4-BE49-F238E27FC236}">
              <a16:creationId xmlns:a16="http://schemas.microsoft.com/office/drawing/2014/main" id="{00000000-0008-0000-1300-0000113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24625" y="7353300"/>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34</xdr:col>
      <xdr:colOff>114300</xdr:colOff>
      <xdr:row>6</xdr:row>
      <xdr:rowOff>28575</xdr:rowOff>
    </xdr:from>
    <xdr:to>
      <xdr:col>36</xdr:col>
      <xdr:colOff>19050</xdr:colOff>
      <xdr:row>7</xdr:row>
      <xdr:rowOff>57150</xdr:rowOff>
    </xdr:to>
    <xdr:pic>
      <xdr:nvPicPr>
        <xdr:cNvPr id="4115" name="Picture 2">
          <a:extLst>
            <a:ext uri="{FF2B5EF4-FFF2-40B4-BE49-F238E27FC236}">
              <a16:creationId xmlns:a16="http://schemas.microsoft.com/office/drawing/2014/main" id="{00000000-0008-0000-0100-000013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6050" y="160020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762000</xdr:colOff>
      <xdr:row>16</xdr:row>
      <xdr:rowOff>123825</xdr:rowOff>
    </xdr:from>
    <xdr:to>
      <xdr:col>10</xdr:col>
      <xdr:colOff>1133475</xdr:colOff>
      <xdr:row>21</xdr:row>
      <xdr:rowOff>85725</xdr:rowOff>
    </xdr:to>
    <xdr:sp macro="" textlink="">
      <xdr:nvSpPr>
        <xdr:cNvPr id="7169" name="Text Box 1">
          <a:extLst>
            <a:ext uri="{FF2B5EF4-FFF2-40B4-BE49-F238E27FC236}">
              <a16:creationId xmlns:a16="http://schemas.microsoft.com/office/drawing/2014/main" id="{00000000-0008-0000-0300-0000011C0000}"/>
            </a:ext>
          </a:extLst>
        </xdr:cNvPr>
        <xdr:cNvSpPr txBox="1">
          <a:spLocks noChangeArrowheads="1"/>
        </xdr:cNvSpPr>
      </xdr:nvSpPr>
      <xdr:spPr bwMode="auto">
        <a:xfrm>
          <a:off x="7696200" y="4219575"/>
          <a:ext cx="1514475" cy="1057275"/>
        </a:xfrm>
        <a:prstGeom prst="rect">
          <a:avLst/>
        </a:prstGeom>
        <a:solidFill>
          <a:srgbClr val="000000"/>
        </a:solidFill>
        <a:ln w="9525">
          <a:solidFill>
            <a:srgbClr val="000000"/>
          </a:solidFill>
          <a:miter lim="800000"/>
          <a:headEnd/>
          <a:tailEnd/>
        </a:ln>
      </xdr:spPr>
      <xdr:txBody>
        <a:bodyPr vertOverflow="clip" wrap="square" lIns="90000" tIns="46800" rIns="90000" bIns="46800" anchor="t" upright="1"/>
        <a:lstStyle/>
        <a:p>
          <a:pPr algn="l" rtl="0">
            <a:defRPr sz="1000"/>
          </a:pPr>
          <a:r>
            <a:rPr lang="ja-JP" altLang="en-US" sz="1100" b="0" i="0" strike="noStrike">
              <a:solidFill>
                <a:srgbClr val="FFFFFF"/>
              </a:solidFill>
              <a:latin typeface="ＭＳ Ｐゴシック"/>
              <a:ea typeface="ＭＳ Ｐゴシック"/>
            </a:rPr>
            <a:t>回覧には付けません。</a:t>
          </a:r>
        </a:p>
        <a:p>
          <a:pPr algn="l" rtl="0">
            <a:lnSpc>
              <a:spcPts val="1300"/>
            </a:lnSpc>
            <a:defRPr sz="1000"/>
          </a:pPr>
          <a:endParaRPr lang="ja-JP" altLang="en-US" sz="1100" b="0" i="0" strike="noStrike">
            <a:solidFill>
              <a:srgbClr val="FFFFFF"/>
            </a:solidFill>
            <a:latin typeface="ＭＳ Ｐゴシック"/>
            <a:ea typeface="ＭＳ Ｐゴシック"/>
          </a:endParaRPr>
        </a:p>
        <a:p>
          <a:pPr algn="l" rtl="0">
            <a:lnSpc>
              <a:spcPts val="1300"/>
            </a:lnSpc>
            <a:defRPr sz="1000"/>
          </a:pPr>
          <a:r>
            <a:rPr lang="ja-JP" altLang="en-US" sz="1100" b="0" i="0" strike="noStrike">
              <a:solidFill>
                <a:srgbClr val="FFFFFF"/>
              </a:solidFill>
              <a:latin typeface="ＭＳ Ｐゴシック"/>
              <a:ea typeface="ＭＳ Ｐゴシック"/>
            </a:rPr>
            <a:t>団体・法人から申出があったときにＦＡＸ等で送信する。</a:t>
          </a:r>
        </a:p>
      </xdr:txBody>
    </xdr:sp>
    <xdr:clientData fPrintsWithSheet="0"/>
  </xdr:twoCellAnchor>
</xdr:wsDr>
</file>

<file path=xl/drawings/drawing4.xml><?xml version="1.0" encoding="utf-8"?>
<xdr:wsDr xmlns:xdr="http://schemas.openxmlformats.org/drawingml/2006/spreadsheetDrawing" xmlns:a="http://schemas.openxmlformats.org/drawingml/2006/main">
  <xdr:oneCellAnchor>
    <xdr:from>
      <xdr:col>5</xdr:col>
      <xdr:colOff>219075</xdr:colOff>
      <xdr:row>13</xdr:row>
      <xdr:rowOff>0</xdr:rowOff>
    </xdr:from>
    <xdr:ext cx="76200" cy="209550"/>
    <xdr:sp macro="" textlink="">
      <xdr:nvSpPr>
        <xdr:cNvPr id="23553" name="Text Box 1">
          <a:extLst>
            <a:ext uri="{FF2B5EF4-FFF2-40B4-BE49-F238E27FC236}">
              <a16:creationId xmlns:a16="http://schemas.microsoft.com/office/drawing/2014/main" id="{00000000-0008-0000-0600-0000015C0000}"/>
            </a:ext>
          </a:extLst>
        </xdr:cNvPr>
        <xdr:cNvSpPr txBox="1">
          <a:spLocks noChangeArrowheads="1"/>
        </xdr:cNvSpPr>
      </xdr:nvSpPr>
      <xdr:spPr bwMode="auto">
        <a:xfrm>
          <a:off x="1266825" y="4381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190500</xdr:colOff>
      <xdr:row>9</xdr:row>
      <xdr:rowOff>142875</xdr:rowOff>
    </xdr:from>
    <xdr:ext cx="1220504" cy="394596"/>
    <xdr:sp macro="" textlink="">
      <xdr:nvSpPr>
        <xdr:cNvPr id="23554" name="Text Box 2">
          <a:extLst>
            <a:ext uri="{FF2B5EF4-FFF2-40B4-BE49-F238E27FC236}">
              <a16:creationId xmlns:a16="http://schemas.microsoft.com/office/drawing/2014/main" id="{00000000-0008-0000-0600-0000025C0000}"/>
            </a:ext>
          </a:extLst>
        </xdr:cNvPr>
        <xdr:cNvSpPr txBox="1">
          <a:spLocks noChangeArrowheads="1"/>
        </xdr:cNvSpPr>
      </xdr:nvSpPr>
      <xdr:spPr bwMode="auto">
        <a:xfrm>
          <a:off x="762000" y="2571750"/>
          <a:ext cx="1220504" cy="3945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t" upright="1">
          <a:spAutoFit/>
        </a:bodyPr>
        <a:lstStyle/>
        <a:p>
          <a:pPr algn="l" rtl="0">
            <a:defRPr sz="1000"/>
          </a:pPr>
          <a:r>
            <a:rPr lang="ja-JP" altLang="en-US" sz="900" b="0" i="0" u="none" strike="noStrike" baseline="0">
              <a:solidFill>
                <a:srgbClr val="000015"/>
              </a:solidFill>
              <a:latin typeface="ＭＳ 明朝"/>
              <a:ea typeface="ＭＳ 明朝"/>
            </a:rPr>
            <a:t>（団体・会社・法人</a:t>
          </a:r>
        </a:p>
        <a:p>
          <a:pPr algn="l" rtl="0">
            <a:defRPr sz="1000"/>
          </a:pPr>
          <a:r>
            <a:rPr lang="ja-JP" altLang="en-US" sz="900" b="0" i="0" u="none" strike="noStrike" baseline="0">
              <a:solidFill>
                <a:srgbClr val="000015"/>
              </a:solidFill>
              <a:latin typeface="ＭＳ 明朝"/>
              <a:ea typeface="ＭＳ 明朝"/>
            </a:rPr>
            <a:t>　の場合のみ記入）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20</xdr:col>
      <xdr:colOff>133350</xdr:colOff>
      <xdr:row>1</xdr:row>
      <xdr:rowOff>38100</xdr:rowOff>
    </xdr:from>
    <xdr:ext cx="2052498" cy="571500"/>
    <xdr:sp macro="" textlink="">
      <xdr:nvSpPr>
        <xdr:cNvPr id="2" name="Text Box 17">
          <a:extLst>
            <a:ext uri="{FF2B5EF4-FFF2-40B4-BE49-F238E27FC236}">
              <a16:creationId xmlns:a16="http://schemas.microsoft.com/office/drawing/2014/main" id="{00000000-0008-0000-0800-000002000000}"/>
            </a:ext>
          </a:extLst>
        </xdr:cNvPr>
        <xdr:cNvSpPr txBox="1">
          <a:spLocks noChangeArrowheads="1"/>
        </xdr:cNvSpPr>
      </xdr:nvSpPr>
      <xdr:spPr bwMode="auto">
        <a:xfrm>
          <a:off x="5219700" y="85725"/>
          <a:ext cx="2067195" cy="552450"/>
        </a:xfrm>
        <a:prstGeom prst="rect">
          <a:avLst/>
        </a:prstGeom>
        <a:solidFill>
          <a:srgbClr val="000000"/>
        </a:solidFill>
        <a:ln w="38100">
          <a:solidFill>
            <a:srgbClr val="0000FF"/>
          </a:solidFill>
          <a:miter lim="800000"/>
          <a:headEnd/>
          <a:tailEnd/>
        </a:ln>
      </xdr:spPr>
      <xdr:txBody>
        <a:bodyPr wrap="none" lIns="90000" tIns="46800" rIns="90000" bIns="46800" anchor="ctr" upright="1">
          <a:spAutoFit/>
        </a:bodyPr>
        <a:lstStyle/>
        <a:p>
          <a:pPr algn="l" rtl="0">
            <a:defRPr sz="1000"/>
          </a:pPr>
          <a:r>
            <a:rPr lang="ja-JP" altLang="en-US" sz="1400" b="1" i="0" strike="noStrike">
              <a:solidFill>
                <a:srgbClr val="FFFFFF"/>
              </a:solidFill>
              <a:latin typeface="ＭＳ Ｐゴシック"/>
              <a:ea typeface="ＭＳ Ｐゴシック"/>
            </a:rPr>
            <a:t>右の必須項目は、必ず</a:t>
          </a:r>
        </a:p>
        <a:p>
          <a:pPr algn="l" rtl="0">
            <a:defRPr sz="1000"/>
          </a:pPr>
          <a:r>
            <a:rPr lang="ja-JP" altLang="en-US" sz="1400" b="1" i="0" strike="noStrike">
              <a:solidFill>
                <a:srgbClr val="FFFFFF"/>
              </a:solidFill>
              <a:latin typeface="ＭＳ Ｐゴシック"/>
              <a:ea typeface="ＭＳ Ｐゴシック"/>
            </a:rPr>
            <a:t>入力して下さい。</a:t>
          </a:r>
        </a:p>
      </xdr:txBody>
    </xdr:sp>
    <xdr:clientData fPrintsWithSheet="0"/>
  </xdr:oneCellAnchor>
  <xdr:oneCellAnchor>
    <xdr:from>
      <xdr:col>1</xdr:col>
      <xdr:colOff>38100</xdr:colOff>
      <xdr:row>1</xdr:row>
      <xdr:rowOff>190500</xdr:rowOff>
    </xdr:from>
    <xdr:ext cx="2874803" cy="794706"/>
    <xdr:sp macro="" textlink="">
      <xdr:nvSpPr>
        <xdr:cNvPr id="44050" name="Text Box 18">
          <a:extLst>
            <a:ext uri="{FF2B5EF4-FFF2-40B4-BE49-F238E27FC236}">
              <a16:creationId xmlns:a16="http://schemas.microsoft.com/office/drawing/2014/main" id="{00000000-0008-0000-0800-000012AC0000}"/>
            </a:ext>
          </a:extLst>
        </xdr:cNvPr>
        <xdr:cNvSpPr txBox="1">
          <a:spLocks noChangeArrowheads="1"/>
        </xdr:cNvSpPr>
      </xdr:nvSpPr>
      <xdr:spPr bwMode="auto">
        <a:xfrm>
          <a:off x="133350" y="238125"/>
          <a:ext cx="2874803" cy="794706"/>
        </a:xfrm>
        <a:prstGeom prst="rect">
          <a:avLst/>
        </a:prstGeom>
        <a:solidFill>
          <a:srgbClr val="FFFF99"/>
        </a:solidFill>
        <a:ln w="12700">
          <a:solidFill>
            <a:srgbClr val="0000FF"/>
          </a:solidFill>
          <a:miter lim="800000"/>
          <a:headEnd/>
          <a:tailEnd/>
        </a:ln>
      </xdr:spPr>
      <xdr:txBody>
        <a:bodyPr wrap="none" lIns="90000" tIns="46800" rIns="90000" bIns="46800" anchor="ctr" upright="1">
          <a:spAutoFit/>
        </a:bodyPr>
        <a:lstStyle/>
        <a:p>
          <a:pPr algn="l" rtl="0">
            <a:defRPr sz="1000"/>
          </a:pPr>
          <a:r>
            <a:rPr lang="ja-JP" altLang="en-US" sz="1400" b="0" i="0" strike="noStrike">
              <a:solidFill>
                <a:srgbClr val="000000"/>
              </a:solidFill>
              <a:latin typeface="ＭＳ ゴシック"/>
              <a:ea typeface="ＭＳ ゴシック"/>
            </a:rPr>
            <a:t>必ず、両面印刷可能なプリンター</a:t>
          </a:r>
        </a:p>
        <a:p>
          <a:pPr algn="l" rtl="0">
            <a:defRPr sz="1000"/>
          </a:pPr>
          <a:r>
            <a:rPr lang="ja-JP" altLang="en-US" sz="1400" b="0" i="0" strike="noStrike">
              <a:solidFill>
                <a:srgbClr val="000000"/>
              </a:solidFill>
              <a:latin typeface="ＭＳ ゴシック"/>
              <a:ea typeface="ＭＳ ゴシック"/>
            </a:rPr>
            <a:t>で両面印刷して下さい。</a:t>
          </a:r>
        </a:p>
        <a:p>
          <a:pPr algn="l" rtl="0">
            <a:defRPr sz="1000"/>
          </a:pP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印刷用紙節約のため</a:t>
          </a:r>
          <a:r>
            <a:rPr lang="en-US" altLang="ja-JP" sz="1400" b="0" i="0" strike="noStrike">
              <a:solidFill>
                <a:srgbClr val="000000"/>
              </a:solidFill>
              <a:latin typeface="ＭＳ ゴシック"/>
              <a:ea typeface="ＭＳ ゴシック"/>
            </a:rPr>
            <a:t>】</a:t>
          </a:r>
        </a:p>
      </xdr:txBody>
    </xdr:sp>
    <xdr:clientData fPrintsWithSheet="0"/>
  </xdr:oneCellAnchor>
  <xdr:oneCellAnchor>
    <xdr:from>
      <xdr:col>32</xdr:col>
      <xdr:colOff>9525</xdr:colOff>
      <xdr:row>2</xdr:row>
      <xdr:rowOff>9525</xdr:rowOff>
    </xdr:from>
    <xdr:ext cx="837055" cy="170303"/>
    <xdr:sp macro="" textlink="">
      <xdr:nvSpPr>
        <xdr:cNvPr id="44034" name="Text Box 2">
          <a:extLst>
            <a:ext uri="{FF2B5EF4-FFF2-40B4-BE49-F238E27FC236}">
              <a16:creationId xmlns:a16="http://schemas.microsoft.com/office/drawing/2014/main" id="{00000000-0008-0000-0800-000002AC0000}"/>
            </a:ext>
          </a:extLst>
        </xdr:cNvPr>
        <xdr:cNvSpPr txBox="1">
          <a:spLocks noChangeArrowheads="1"/>
        </xdr:cNvSpPr>
      </xdr:nvSpPr>
      <xdr:spPr bwMode="auto">
        <a:xfrm>
          <a:off x="7482320" y="347230"/>
          <a:ext cx="760959"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所属部課局名</a:t>
          </a:r>
        </a:p>
      </xdr:txBody>
    </xdr:sp>
    <xdr:clientData/>
  </xdr:oneCellAnchor>
  <xdr:oneCellAnchor>
    <xdr:from>
      <xdr:col>32</xdr:col>
      <xdr:colOff>9525</xdr:colOff>
      <xdr:row>4</xdr:row>
      <xdr:rowOff>9525</xdr:rowOff>
    </xdr:from>
    <xdr:ext cx="1071368" cy="170303"/>
    <xdr:sp macro="" textlink="">
      <xdr:nvSpPr>
        <xdr:cNvPr id="44035" name="Text Box 3">
          <a:extLst>
            <a:ext uri="{FF2B5EF4-FFF2-40B4-BE49-F238E27FC236}">
              <a16:creationId xmlns:a16="http://schemas.microsoft.com/office/drawing/2014/main" id="{00000000-0008-0000-0800-000003AC0000}"/>
            </a:ext>
          </a:extLst>
        </xdr:cNvPr>
        <xdr:cNvSpPr txBox="1">
          <a:spLocks noChangeArrowheads="1"/>
        </xdr:cNvSpPr>
      </xdr:nvSpPr>
      <xdr:spPr bwMode="auto">
        <a:xfrm>
          <a:off x="7482320" y="1204480"/>
          <a:ext cx="966144"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勤務地の郵便番号</a:t>
          </a:r>
        </a:p>
      </xdr:txBody>
    </xdr:sp>
    <xdr:clientData/>
  </xdr:oneCellAnchor>
  <xdr:oneCellAnchor>
    <xdr:from>
      <xdr:col>32</xdr:col>
      <xdr:colOff>9525</xdr:colOff>
      <xdr:row>5</xdr:row>
      <xdr:rowOff>9525</xdr:rowOff>
    </xdr:from>
    <xdr:ext cx="837055" cy="170303"/>
    <xdr:sp macro="" textlink="">
      <xdr:nvSpPr>
        <xdr:cNvPr id="44036" name="Text Box 4">
          <a:extLst>
            <a:ext uri="{FF2B5EF4-FFF2-40B4-BE49-F238E27FC236}">
              <a16:creationId xmlns:a16="http://schemas.microsoft.com/office/drawing/2014/main" id="{00000000-0008-0000-0800-000004AC0000}"/>
            </a:ext>
          </a:extLst>
        </xdr:cNvPr>
        <xdr:cNvSpPr txBox="1">
          <a:spLocks noChangeArrowheads="1"/>
        </xdr:cNvSpPr>
      </xdr:nvSpPr>
      <xdr:spPr bwMode="auto">
        <a:xfrm>
          <a:off x="7482320" y="1585480"/>
          <a:ext cx="760959"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勤務地の住所</a:t>
          </a:r>
        </a:p>
      </xdr:txBody>
    </xdr:sp>
    <xdr:clientData/>
  </xdr:oneCellAnchor>
  <xdr:oneCellAnchor>
    <xdr:from>
      <xdr:col>32</xdr:col>
      <xdr:colOff>9525</xdr:colOff>
      <xdr:row>6</xdr:row>
      <xdr:rowOff>9525</xdr:rowOff>
    </xdr:from>
    <xdr:ext cx="952500" cy="171450"/>
    <xdr:sp macro="" textlink="">
      <xdr:nvSpPr>
        <xdr:cNvPr id="44037" name="Text Box 5">
          <a:extLst>
            <a:ext uri="{FF2B5EF4-FFF2-40B4-BE49-F238E27FC236}">
              <a16:creationId xmlns:a16="http://schemas.microsoft.com/office/drawing/2014/main" id="{00000000-0008-0000-0800-000005AC0000}"/>
            </a:ext>
          </a:extLst>
        </xdr:cNvPr>
        <xdr:cNvSpPr txBox="1">
          <a:spLocks noChangeArrowheads="1"/>
        </xdr:cNvSpPr>
      </xdr:nvSpPr>
      <xdr:spPr bwMode="auto">
        <a:xfrm>
          <a:off x="7572375" y="2152650"/>
          <a:ext cx="990600" cy="171450"/>
        </a:xfrm>
        <a:prstGeom prst="rect">
          <a:avLst/>
        </a:prstGeom>
        <a:solidFill>
          <a:srgbClr val="000000"/>
        </a:solidFill>
        <a:ln w="9525">
          <a:noFill/>
          <a:miter lim="800000"/>
          <a:headEnd/>
          <a:tailEnd/>
        </a:ln>
      </xdr:spPr>
      <xdr:txBody>
        <a:bodyPr wrap="none" lIns="18288" tIns="18288" rIns="18288"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勤務地の電話番号</a:t>
          </a:r>
        </a:p>
      </xdr:txBody>
    </xdr:sp>
    <xdr:clientData/>
  </xdr:oneCellAnchor>
  <xdr:oneCellAnchor>
    <xdr:from>
      <xdr:col>32</xdr:col>
      <xdr:colOff>9525</xdr:colOff>
      <xdr:row>3</xdr:row>
      <xdr:rowOff>9525</xdr:rowOff>
    </xdr:from>
    <xdr:ext cx="837055" cy="170303"/>
    <xdr:sp macro="" textlink="">
      <xdr:nvSpPr>
        <xdr:cNvPr id="44038" name="Text Box 6">
          <a:extLst>
            <a:ext uri="{FF2B5EF4-FFF2-40B4-BE49-F238E27FC236}">
              <a16:creationId xmlns:a16="http://schemas.microsoft.com/office/drawing/2014/main" id="{00000000-0008-0000-0800-000006AC0000}"/>
            </a:ext>
          </a:extLst>
        </xdr:cNvPr>
        <xdr:cNvSpPr txBox="1">
          <a:spLocks noChangeArrowheads="1"/>
        </xdr:cNvSpPr>
      </xdr:nvSpPr>
      <xdr:spPr bwMode="auto">
        <a:xfrm>
          <a:off x="7482320" y="728230"/>
          <a:ext cx="760959"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あなたの氏名</a:t>
          </a:r>
        </a:p>
      </xdr:txBody>
    </xdr:sp>
    <xdr:clientData/>
  </xdr:oneCellAnchor>
  <xdr:oneCellAnchor>
    <xdr:from>
      <xdr:col>32</xdr:col>
      <xdr:colOff>9525</xdr:colOff>
      <xdr:row>7</xdr:row>
      <xdr:rowOff>9525</xdr:rowOff>
    </xdr:from>
    <xdr:ext cx="1183243" cy="169721"/>
    <xdr:sp macro="" textlink="">
      <xdr:nvSpPr>
        <xdr:cNvPr id="44040" name="Text Box 8">
          <a:extLst>
            <a:ext uri="{FF2B5EF4-FFF2-40B4-BE49-F238E27FC236}">
              <a16:creationId xmlns:a16="http://schemas.microsoft.com/office/drawing/2014/main" id="{00000000-0008-0000-0800-000008AC0000}"/>
            </a:ext>
          </a:extLst>
        </xdr:cNvPr>
        <xdr:cNvSpPr txBox="1">
          <a:spLocks noChangeArrowheads="1"/>
        </xdr:cNvSpPr>
      </xdr:nvSpPr>
      <xdr:spPr bwMode="auto">
        <a:xfrm>
          <a:off x="7482320" y="2728480"/>
          <a:ext cx="1068736" cy="169721"/>
        </a:xfrm>
        <a:prstGeom prst="rect">
          <a:avLst/>
        </a:prstGeom>
        <a:solidFill>
          <a:srgbClr val="000000"/>
        </a:solidFill>
        <a:ln w="9525">
          <a:noFill/>
          <a:miter lim="800000"/>
          <a:headEnd/>
          <a:tailEnd/>
        </a:ln>
      </xdr:spPr>
      <xdr:txBody>
        <a:bodyPr wrap="none" lIns="72000" tIns="18000" rIns="72000" bIns="18000" anchor="ctr" upright="1">
          <a:spAutoFit/>
        </a:bodyPr>
        <a:lstStyle/>
        <a:p>
          <a:pPr algn="ctr" rtl="0">
            <a:defRPr sz="1000"/>
          </a:pPr>
          <a:r>
            <a:rPr lang="ja-JP" altLang="en-US" sz="800" b="0" i="0" strike="noStrike">
              <a:solidFill>
                <a:srgbClr val="FFFFFF"/>
              </a:solidFill>
              <a:latin typeface="ＭＳ ゴシック"/>
              <a:ea typeface="ＭＳ ゴシック"/>
            </a:rPr>
            <a:t>勤務地のＦＡＸ番号</a:t>
          </a:r>
        </a:p>
      </xdr:txBody>
    </xdr:sp>
    <xdr:clientData/>
  </xdr:oneCellAnchor>
  <xdr:oneCellAnchor>
    <xdr:from>
      <xdr:col>32</xdr:col>
      <xdr:colOff>9525</xdr:colOff>
      <xdr:row>10</xdr:row>
      <xdr:rowOff>9525</xdr:rowOff>
    </xdr:from>
    <xdr:ext cx="725159" cy="170303"/>
    <xdr:sp macro="" textlink="">
      <xdr:nvSpPr>
        <xdr:cNvPr id="23" name="Text Box 15">
          <a:extLst>
            <a:ext uri="{FF2B5EF4-FFF2-40B4-BE49-F238E27FC236}">
              <a16:creationId xmlns:a16="http://schemas.microsoft.com/office/drawing/2014/main" id="{00000000-0008-0000-0800-000017000000}"/>
            </a:ext>
          </a:extLst>
        </xdr:cNvPr>
        <xdr:cNvSpPr txBox="1">
          <a:spLocks noChangeArrowheads="1"/>
        </xdr:cNvSpPr>
      </xdr:nvSpPr>
      <xdr:spPr bwMode="auto">
        <a:xfrm>
          <a:off x="7800975" y="5343525"/>
          <a:ext cx="658368"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対馬市長名</a:t>
          </a:r>
        </a:p>
      </xdr:txBody>
    </xdr:sp>
    <xdr:clientData/>
  </xdr:oneCellAnchor>
  <xdr:oneCellAnchor>
    <xdr:from>
      <xdr:col>32</xdr:col>
      <xdr:colOff>9525</xdr:colOff>
      <xdr:row>12</xdr:row>
      <xdr:rowOff>9525</xdr:rowOff>
    </xdr:from>
    <xdr:ext cx="1183154" cy="170303"/>
    <xdr:sp macro="" textlink="">
      <xdr:nvSpPr>
        <xdr:cNvPr id="3" name="Text Box 15">
          <a:extLst>
            <a:ext uri="{FF2B5EF4-FFF2-40B4-BE49-F238E27FC236}">
              <a16:creationId xmlns:a16="http://schemas.microsoft.com/office/drawing/2014/main" id="{00000000-0008-0000-0800-000003000000}"/>
            </a:ext>
          </a:extLst>
        </xdr:cNvPr>
        <xdr:cNvSpPr txBox="1">
          <a:spLocks noChangeArrowheads="1"/>
        </xdr:cNvSpPr>
      </xdr:nvSpPr>
      <xdr:spPr bwMode="auto">
        <a:xfrm>
          <a:off x="7800975" y="5343525"/>
          <a:ext cx="658368"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上対馬地活Ｃ部長名</a:t>
          </a:r>
        </a:p>
      </xdr:txBody>
    </xdr:sp>
    <xdr:clientData/>
  </xdr:oneCellAnchor>
  <xdr:oneCellAnchor>
    <xdr:from>
      <xdr:col>32</xdr:col>
      <xdr:colOff>9525</xdr:colOff>
      <xdr:row>14</xdr:row>
      <xdr:rowOff>9525</xdr:rowOff>
    </xdr:from>
    <xdr:ext cx="1412152" cy="170303"/>
    <xdr:sp macro="" textlink="">
      <xdr:nvSpPr>
        <xdr:cNvPr id="4" name="Text Box 15">
          <a:extLst>
            <a:ext uri="{FF2B5EF4-FFF2-40B4-BE49-F238E27FC236}">
              <a16:creationId xmlns:a16="http://schemas.microsoft.com/office/drawing/2014/main" id="{00000000-0008-0000-0800-000004000000}"/>
            </a:ext>
          </a:extLst>
        </xdr:cNvPr>
        <xdr:cNvSpPr txBox="1">
          <a:spLocks noChangeArrowheads="1"/>
        </xdr:cNvSpPr>
      </xdr:nvSpPr>
      <xdr:spPr bwMode="auto">
        <a:xfrm>
          <a:off x="7800975" y="5343525"/>
          <a:ext cx="658368"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上対馬地活Ｃ地支課長名</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16</xdr:col>
      <xdr:colOff>152400</xdr:colOff>
      <xdr:row>26</xdr:row>
      <xdr:rowOff>57150</xdr:rowOff>
    </xdr:from>
    <xdr:to>
      <xdr:col>20</xdr:col>
      <xdr:colOff>57150</xdr:colOff>
      <xdr:row>32</xdr:row>
      <xdr:rowOff>47625</xdr:rowOff>
    </xdr:to>
    <xdr:pic>
      <xdr:nvPicPr>
        <xdr:cNvPr id="9255" name="Picture 3" descr="tsushima_mark">
          <a:extLst>
            <a:ext uri="{FF2B5EF4-FFF2-40B4-BE49-F238E27FC236}">
              <a16:creationId xmlns:a16="http://schemas.microsoft.com/office/drawing/2014/main" id="{00000000-0008-0000-0A00-000027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0150" y="7248525"/>
          <a:ext cx="857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34</xdr:row>
      <xdr:rowOff>180975</xdr:rowOff>
    </xdr:from>
    <xdr:to>
      <xdr:col>18</xdr:col>
      <xdr:colOff>85725</xdr:colOff>
      <xdr:row>35</xdr:row>
      <xdr:rowOff>114300</xdr:rowOff>
    </xdr:to>
    <xdr:pic>
      <xdr:nvPicPr>
        <xdr:cNvPr id="9256" name="Picture 4">
          <a:extLst>
            <a:ext uri="{FF2B5EF4-FFF2-40B4-BE49-F238E27FC236}">
              <a16:creationId xmlns:a16="http://schemas.microsoft.com/office/drawing/2014/main" id="{00000000-0008-0000-0A00-0000282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650" y="8562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30</xdr:row>
      <xdr:rowOff>9525</xdr:rowOff>
    </xdr:from>
    <xdr:to>
      <xdr:col>15</xdr:col>
      <xdr:colOff>85725</xdr:colOff>
      <xdr:row>30</xdr:row>
      <xdr:rowOff>190500</xdr:rowOff>
    </xdr:to>
    <xdr:sp macro="" textlink="">
      <xdr:nvSpPr>
        <xdr:cNvPr id="11425" name="Oval 1">
          <a:extLst>
            <a:ext uri="{FF2B5EF4-FFF2-40B4-BE49-F238E27FC236}">
              <a16:creationId xmlns:a16="http://schemas.microsoft.com/office/drawing/2014/main" id="{00000000-0008-0000-0B00-0000A12C0000}"/>
            </a:ext>
          </a:extLst>
        </xdr:cNvPr>
        <xdr:cNvSpPr>
          <a:spLocks noChangeArrowheads="1"/>
        </xdr:cNvSpPr>
      </xdr:nvSpPr>
      <xdr:spPr bwMode="auto">
        <a:xfrm>
          <a:off x="1524000" y="6400800"/>
          <a:ext cx="180975"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38100</xdr:colOff>
      <xdr:row>32</xdr:row>
      <xdr:rowOff>47625</xdr:rowOff>
    </xdr:from>
    <xdr:to>
      <xdr:col>75</xdr:col>
      <xdr:colOff>28575</xdr:colOff>
      <xdr:row>32</xdr:row>
      <xdr:rowOff>228600</xdr:rowOff>
    </xdr:to>
    <xdr:sp macro="" textlink="">
      <xdr:nvSpPr>
        <xdr:cNvPr id="11426" name="Oval 2">
          <a:extLst>
            <a:ext uri="{FF2B5EF4-FFF2-40B4-BE49-F238E27FC236}">
              <a16:creationId xmlns:a16="http://schemas.microsoft.com/office/drawing/2014/main" id="{00000000-0008-0000-0B00-0000A22C0000}"/>
            </a:ext>
          </a:extLst>
        </xdr:cNvPr>
        <xdr:cNvSpPr>
          <a:spLocks noChangeArrowheads="1"/>
        </xdr:cNvSpPr>
      </xdr:nvSpPr>
      <xdr:spPr bwMode="auto">
        <a:xfrm>
          <a:off x="7372350" y="6915150"/>
          <a:ext cx="180975"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30</xdr:row>
      <xdr:rowOff>19050</xdr:rowOff>
    </xdr:from>
    <xdr:to>
      <xdr:col>27</xdr:col>
      <xdr:colOff>85725</xdr:colOff>
      <xdr:row>30</xdr:row>
      <xdr:rowOff>200025</xdr:rowOff>
    </xdr:to>
    <xdr:sp macro="" textlink="">
      <xdr:nvSpPr>
        <xdr:cNvPr id="11427" name="Oval 3">
          <a:extLst>
            <a:ext uri="{FF2B5EF4-FFF2-40B4-BE49-F238E27FC236}">
              <a16:creationId xmlns:a16="http://schemas.microsoft.com/office/drawing/2014/main" id="{00000000-0008-0000-0B00-0000A32C0000}"/>
            </a:ext>
          </a:extLst>
        </xdr:cNvPr>
        <xdr:cNvSpPr>
          <a:spLocks noChangeArrowheads="1"/>
        </xdr:cNvSpPr>
      </xdr:nvSpPr>
      <xdr:spPr bwMode="auto">
        <a:xfrm>
          <a:off x="2667000" y="6410325"/>
          <a:ext cx="180975"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13</xdr:col>
      <xdr:colOff>19050</xdr:colOff>
      <xdr:row>29</xdr:row>
      <xdr:rowOff>47625</xdr:rowOff>
    </xdr:from>
    <xdr:ext cx="363861" cy="179764"/>
    <xdr:sp macro="" textlink="">
      <xdr:nvSpPr>
        <xdr:cNvPr id="11268" name="Text Box 4">
          <a:extLst>
            <a:ext uri="{FF2B5EF4-FFF2-40B4-BE49-F238E27FC236}">
              <a16:creationId xmlns:a16="http://schemas.microsoft.com/office/drawing/2014/main" id="{00000000-0008-0000-0B00-0000042C0000}"/>
            </a:ext>
          </a:extLst>
        </xdr:cNvPr>
        <xdr:cNvSpPr txBox="1">
          <a:spLocks noChangeArrowheads="1"/>
        </xdr:cNvSpPr>
      </xdr:nvSpPr>
      <xdr:spPr bwMode="auto">
        <a:xfrm>
          <a:off x="1447800" y="6200775"/>
          <a:ext cx="344710" cy="170303"/>
        </a:xfrm>
        <a:prstGeom prst="rect">
          <a:avLst/>
        </a:prstGeom>
        <a:solidFill>
          <a:srgbClr val="E0FEE2"/>
        </a:solidFill>
        <a:ln w="9525">
          <a:solidFill>
            <a:srgbClr val="000000"/>
          </a:solidFill>
          <a:miter lim="800000"/>
          <a:headEnd/>
          <a:tailEnd/>
        </a:ln>
      </xdr:spPr>
      <xdr:txBody>
        <a:bodyPr wrap="none" lIns="18288" tIns="18288" rIns="18288" bIns="18288" anchor="ctr" upright="1">
          <a:spAutoFit/>
        </a:bodyPr>
        <a:lstStyle/>
        <a:p>
          <a:pPr algn="ctr" rtl="0">
            <a:defRPr sz="1000"/>
          </a:pPr>
          <a:r>
            <a:rPr lang="ja-JP" altLang="en-US" sz="800" b="0" i="0" strike="noStrike">
              <a:solidFill>
                <a:srgbClr val="000000"/>
              </a:solidFill>
              <a:latin typeface="ＭＳ Ｐゴシック"/>
              <a:ea typeface="ＭＳ Ｐゴシック"/>
            </a:rPr>
            <a:t>面接官</a:t>
          </a:r>
        </a:p>
      </xdr:txBody>
    </xdr:sp>
    <xdr:clientData/>
  </xdr:oneCellAnchor>
  <xdr:twoCellAnchor>
    <xdr:from>
      <xdr:col>20</xdr:col>
      <xdr:colOff>19050</xdr:colOff>
      <xdr:row>34</xdr:row>
      <xdr:rowOff>152400</xdr:rowOff>
    </xdr:from>
    <xdr:to>
      <xdr:col>22</xdr:col>
      <xdr:colOff>9525</xdr:colOff>
      <xdr:row>35</xdr:row>
      <xdr:rowOff>95250</xdr:rowOff>
    </xdr:to>
    <xdr:sp macro="" textlink="">
      <xdr:nvSpPr>
        <xdr:cNvPr id="11429" name="Oval 5">
          <a:extLst>
            <a:ext uri="{FF2B5EF4-FFF2-40B4-BE49-F238E27FC236}">
              <a16:creationId xmlns:a16="http://schemas.microsoft.com/office/drawing/2014/main" id="{00000000-0008-0000-0B00-0000A52C0000}"/>
            </a:ext>
          </a:extLst>
        </xdr:cNvPr>
        <xdr:cNvSpPr>
          <a:spLocks noChangeArrowheads="1"/>
        </xdr:cNvSpPr>
      </xdr:nvSpPr>
      <xdr:spPr bwMode="auto">
        <a:xfrm>
          <a:off x="2114550" y="7496175"/>
          <a:ext cx="180975"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21</xdr:col>
      <xdr:colOff>66675</xdr:colOff>
      <xdr:row>33</xdr:row>
      <xdr:rowOff>123825</xdr:rowOff>
    </xdr:from>
    <xdr:ext cx="885825" cy="152400"/>
    <xdr:sp macro="" textlink="">
      <xdr:nvSpPr>
        <xdr:cNvPr id="11270" name="Text Box 6">
          <a:extLst>
            <a:ext uri="{FF2B5EF4-FFF2-40B4-BE49-F238E27FC236}">
              <a16:creationId xmlns:a16="http://schemas.microsoft.com/office/drawing/2014/main" id="{00000000-0008-0000-0B00-0000062C0000}"/>
            </a:ext>
          </a:extLst>
        </xdr:cNvPr>
        <xdr:cNvSpPr txBox="1">
          <a:spLocks noChangeArrowheads="1"/>
        </xdr:cNvSpPr>
      </xdr:nvSpPr>
      <xdr:spPr bwMode="auto">
        <a:xfrm>
          <a:off x="2257425" y="7229475"/>
          <a:ext cx="942975" cy="1714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おおむね机から３ｍ</a:t>
          </a:r>
        </a:p>
      </xdr:txBody>
    </xdr:sp>
    <xdr:clientData/>
  </xdr:oneCellAnchor>
  <xdr:oneCellAnchor>
    <xdr:from>
      <xdr:col>72</xdr:col>
      <xdr:colOff>85725</xdr:colOff>
      <xdr:row>31</xdr:row>
      <xdr:rowOff>9525</xdr:rowOff>
    </xdr:from>
    <xdr:ext cx="363861" cy="179764"/>
    <xdr:sp macro="" textlink="">
      <xdr:nvSpPr>
        <xdr:cNvPr id="11271" name="Text Box 7">
          <a:extLst>
            <a:ext uri="{FF2B5EF4-FFF2-40B4-BE49-F238E27FC236}">
              <a16:creationId xmlns:a16="http://schemas.microsoft.com/office/drawing/2014/main" id="{00000000-0008-0000-0B00-0000072C0000}"/>
            </a:ext>
          </a:extLst>
        </xdr:cNvPr>
        <xdr:cNvSpPr txBox="1">
          <a:spLocks noChangeArrowheads="1"/>
        </xdr:cNvSpPr>
      </xdr:nvSpPr>
      <xdr:spPr bwMode="auto">
        <a:xfrm>
          <a:off x="7324725" y="6638925"/>
          <a:ext cx="344710" cy="170303"/>
        </a:xfrm>
        <a:prstGeom prst="rect">
          <a:avLst/>
        </a:prstGeom>
        <a:solidFill>
          <a:srgbClr val="E0FEE2"/>
        </a:solidFill>
        <a:ln w="9525">
          <a:solidFill>
            <a:srgbClr val="000000"/>
          </a:solidFill>
          <a:miter lim="800000"/>
          <a:headEnd/>
          <a:tailEnd/>
        </a:ln>
      </xdr:spPr>
      <xdr:txBody>
        <a:bodyPr wrap="none" lIns="18288" tIns="18288" rIns="18288" bIns="18288" anchor="ctr" upright="1">
          <a:spAutoFit/>
        </a:bodyPr>
        <a:lstStyle/>
        <a:p>
          <a:pPr algn="ctr" rtl="0">
            <a:defRPr sz="1000"/>
          </a:pPr>
          <a:r>
            <a:rPr lang="ja-JP" altLang="en-US" sz="800" b="0" i="0" strike="noStrike">
              <a:solidFill>
                <a:srgbClr val="000000"/>
              </a:solidFill>
              <a:latin typeface="ＭＳ Ｐゴシック"/>
              <a:ea typeface="ＭＳ Ｐゴシック"/>
            </a:rPr>
            <a:t>面接官</a:t>
          </a:r>
        </a:p>
      </xdr:txBody>
    </xdr:sp>
    <xdr:clientData/>
  </xdr:oneCellAnchor>
  <xdr:oneCellAnchor>
    <xdr:from>
      <xdr:col>25</xdr:col>
      <xdr:colOff>28575</xdr:colOff>
      <xdr:row>29</xdr:row>
      <xdr:rowOff>47625</xdr:rowOff>
    </xdr:from>
    <xdr:ext cx="363861" cy="179764"/>
    <xdr:sp macro="" textlink="">
      <xdr:nvSpPr>
        <xdr:cNvPr id="11272" name="Text Box 8">
          <a:extLst>
            <a:ext uri="{FF2B5EF4-FFF2-40B4-BE49-F238E27FC236}">
              <a16:creationId xmlns:a16="http://schemas.microsoft.com/office/drawing/2014/main" id="{00000000-0008-0000-0B00-0000082C0000}"/>
            </a:ext>
          </a:extLst>
        </xdr:cNvPr>
        <xdr:cNvSpPr txBox="1">
          <a:spLocks noChangeArrowheads="1"/>
        </xdr:cNvSpPr>
      </xdr:nvSpPr>
      <xdr:spPr bwMode="auto">
        <a:xfrm>
          <a:off x="2600325" y="6200775"/>
          <a:ext cx="344710" cy="170303"/>
        </a:xfrm>
        <a:prstGeom prst="rect">
          <a:avLst/>
        </a:prstGeom>
        <a:solidFill>
          <a:srgbClr val="E0FEE2"/>
        </a:solidFill>
        <a:ln w="9525">
          <a:solidFill>
            <a:srgbClr val="000000"/>
          </a:solidFill>
          <a:miter lim="800000"/>
          <a:headEnd/>
          <a:tailEnd/>
        </a:ln>
      </xdr:spPr>
      <xdr:txBody>
        <a:bodyPr wrap="none" lIns="18288" tIns="18288" rIns="18288" bIns="18288" anchor="ctr" upright="1">
          <a:spAutoFit/>
        </a:bodyPr>
        <a:lstStyle/>
        <a:p>
          <a:pPr algn="ctr" rtl="0">
            <a:defRPr sz="1000"/>
          </a:pPr>
          <a:r>
            <a:rPr lang="ja-JP" altLang="en-US" sz="800" b="0" i="0" strike="noStrike">
              <a:solidFill>
                <a:srgbClr val="000000"/>
              </a:solidFill>
              <a:latin typeface="ＭＳ Ｐゴシック"/>
              <a:ea typeface="ＭＳ Ｐゴシック"/>
            </a:rPr>
            <a:t>面接官</a:t>
          </a:r>
        </a:p>
      </xdr:txBody>
    </xdr:sp>
    <xdr:clientData/>
  </xdr:oneCellAnchor>
  <xdr:oneCellAnchor>
    <xdr:from>
      <xdr:col>15</xdr:col>
      <xdr:colOff>66675</xdr:colOff>
      <xdr:row>34</xdr:row>
      <xdr:rowOff>161925</xdr:rowOff>
    </xdr:from>
    <xdr:ext cx="363861" cy="179764"/>
    <xdr:sp macro="" textlink="">
      <xdr:nvSpPr>
        <xdr:cNvPr id="11273" name="Text Box 9">
          <a:extLst>
            <a:ext uri="{FF2B5EF4-FFF2-40B4-BE49-F238E27FC236}">
              <a16:creationId xmlns:a16="http://schemas.microsoft.com/office/drawing/2014/main" id="{00000000-0008-0000-0B00-0000092C0000}"/>
            </a:ext>
          </a:extLst>
        </xdr:cNvPr>
        <xdr:cNvSpPr txBox="1">
          <a:spLocks noChangeArrowheads="1"/>
        </xdr:cNvSpPr>
      </xdr:nvSpPr>
      <xdr:spPr bwMode="auto">
        <a:xfrm>
          <a:off x="1685925" y="7505700"/>
          <a:ext cx="344710" cy="170303"/>
        </a:xfrm>
        <a:prstGeom prst="rect">
          <a:avLst/>
        </a:prstGeom>
        <a:solidFill>
          <a:srgbClr val="E0FEE2"/>
        </a:solidFill>
        <a:ln w="9525">
          <a:solidFill>
            <a:srgbClr val="000000"/>
          </a:solidFill>
          <a:miter lim="800000"/>
          <a:headEnd/>
          <a:tailEnd/>
        </a:ln>
      </xdr:spPr>
      <xdr:txBody>
        <a:bodyPr wrap="none" lIns="18288" tIns="18288" rIns="18288" bIns="18288" anchor="ctr" upright="1">
          <a:spAutoFit/>
        </a:bodyPr>
        <a:lstStyle/>
        <a:p>
          <a:pPr algn="ctr" rtl="0">
            <a:defRPr sz="1000"/>
          </a:pPr>
          <a:r>
            <a:rPr lang="ja-JP" altLang="en-US" sz="800" b="0" i="0" strike="noStrike">
              <a:solidFill>
                <a:srgbClr val="000000"/>
              </a:solidFill>
              <a:latin typeface="ＭＳ Ｐゴシック"/>
              <a:ea typeface="ＭＳ Ｐゴシック"/>
            </a:rPr>
            <a:t>受験者</a:t>
          </a:r>
        </a:p>
      </xdr:txBody>
    </xdr:sp>
    <xdr:clientData/>
  </xdr:oneCellAnchor>
  <xdr:twoCellAnchor>
    <xdr:from>
      <xdr:col>21</xdr:col>
      <xdr:colOff>9525</xdr:colOff>
      <xdr:row>33</xdr:row>
      <xdr:rowOff>9525</xdr:rowOff>
    </xdr:from>
    <xdr:to>
      <xdr:col>21</xdr:col>
      <xdr:colOff>9525</xdr:colOff>
      <xdr:row>34</xdr:row>
      <xdr:rowOff>133350</xdr:rowOff>
    </xdr:to>
    <xdr:sp macro="" textlink="">
      <xdr:nvSpPr>
        <xdr:cNvPr id="11434" name="Line 10">
          <a:extLst>
            <a:ext uri="{FF2B5EF4-FFF2-40B4-BE49-F238E27FC236}">
              <a16:creationId xmlns:a16="http://schemas.microsoft.com/office/drawing/2014/main" id="{00000000-0008-0000-0B00-0000AA2C0000}"/>
            </a:ext>
          </a:extLst>
        </xdr:cNvPr>
        <xdr:cNvSpPr>
          <a:spLocks noChangeShapeType="1"/>
        </xdr:cNvSpPr>
      </xdr:nvSpPr>
      <xdr:spPr bwMode="auto">
        <a:xfrm>
          <a:off x="2200275" y="7115175"/>
          <a:ext cx="0" cy="361950"/>
        </a:xfrm>
        <a:prstGeom prst="line">
          <a:avLst/>
        </a:prstGeom>
        <a:noFill/>
        <a:ln w="9525">
          <a:solidFill>
            <a:srgbClr val="000000"/>
          </a:solidFill>
          <a:round/>
          <a:headEnd type="triangle" w="lg" len="sm"/>
          <a:tailEnd type="triangle" w="lg" len="sm"/>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25</xdr:row>
      <xdr:rowOff>238125</xdr:rowOff>
    </xdr:from>
    <xdr:to>
      <xdr:col>28</xdr:col>
      <xdr:colOff>219075</xdr:colOff>
      <xdr:row>29</xdr:row>
      <xdr:rowOff>95250</xdr:rowOff>
    </xdr:to>
    <xdr:pic>
      <xdr:nvPicPr>
        <xdr:cNvPr id="24577" name="Picture 1">
          <a:extLst>
            <a:ext uri="{FF2B5EF4-FFF2-40B4-BE49-F238E27FC236}">
              <a16:creationId xmlns:a16="http://schemas.microsoft.com/office/drawing/2014/main" id="{00000000-0008-0000-0D00-000001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19425" y="8715375"/>
          <a:ext cx="3724275" cy="10001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85725</xdr:colOff>
      <xdr:row>9</xdr:row>
      <xdr:rowOff>104775</xdr:rowOff>
    </xdr:from>
    <xdr:to>
      <xdr:col>1</xdr:col>
      <xdr:colOff>771525</xdr:colOff>
      <xdr:row>15</xdr:row>
      <xdr:rowOff>133350</xdr:rowOff>
    </xdr:to>
    <xdr:grpSp>
      <xdr:nvGrpSpPr>
        <xdr:cNvPr id="17422" name="Group 31">
          <a:extLst>
            <a:ext uri="{FF2B5EF4-FFF2-40B4-BE49-F238E27FC236}">
              <a16:creationId xmlns:a16="http://schemas.microsoft.com/office/drawing/2014/main" id="{00000000-0008-0000-0E00-00000E440000}"/>
            </a:ext>
          </a:extLst>
        </xdr:cNvPr>
        <xdr:cNvGrpSpPr>
          <a:grpSpLocks/>
        </xdr:cNvGrpSpPr>
      </xdr:nvGrpSpPr>
      <xdr:grpSpPr bwMode="auto">
        <a:xfrm>
          <a:off x="276225" y="1962150"/>
          <a:ext cx="685800" cy="1171575"/>
          <a:chOff x="1140" y="600"/>
          <a:chExt cx="194" cy="331"/>
        </a:xfrm>
      </xdr:grpSpPr>
      <xdr:sp macro="" textlink="">
        <xdr:nvSpPr>
          <xdr:cNvPr id="17423" name="Rectangle 19">
            <a:extLst>
              <a:ext uri="{FF2B5EF4-FFF2-40B4-BE49-F238E27FC236}">
                <a16:creationId xmlns:a16="http://schemas.microsoft.com/office/drawing/2014/main" id="{00000000-0008-0000-0E00-00000F440000}"/>
              </a:ext>
            </a:extLst>
          </xdr:cNvPr>
          <xdr:cNvSpPr>
            <a:spLocks noChangeArrowheads="1"/>
          </xdr:cNvSpPr>
        </xdr:nvSpPr>
        <xdr:spPr bwMode="auto">
          <a:xfrm>
            <a:off x="1140" y="640"/>
            <a:ext cx="194" cy="29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7424" name="Line 20">
            <a:extLst>
              <a:ext uri="{FF2B5EF4-FFF2-40B4-BE49-F238E27FC236}">
                <a16:creationId xmlns:a16="http://schemas.microsoft.com/office/drawing/2014/main" id="{00000000-0008-0000-0E00-000010440000}"/>
              </a:ext>
            </a:extLst>
          </xdr:cNvPr>
          <xdr:cNvSpPr>
            <a:spLocks noChangeShapeType="1"/>
          </xdr:cNvSpPr>
        </xdr:nvSpPr>
        <xdr:spPr bwMode="auto">
          <a:xfrm flipV="1">
            <a:off x="1140" y="911"/>
            <a:ext cx="25"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25" name="Line 21">
            <a:extLst>
              <a:ext uri="{FF2B5EF4-FFF2-40B4-BE49-F238E27FC236}">
                <a16:creationId xmlns:a16="http://schemas.microsoft.com/office/drawing/2014/main" id="{00000000-0008-0000-0E00-000011440000}"/>
              </a:ext>
            </a:extLst>
          </xdr:cNvPr>
          <xdr:cNvSpPr>
            <a:spLocks noChangeShapeType="1"/>
          </xdr:cNvSpPr>
        </xdr:nvSpPr>
        <xdr:spPr bwMode="auto">
          <a:xfrm>
            <a:off x="1309" y="911"/>
            <a:ext cx="25"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26" name="Line 22">
            <a:extLst>
              <a:ext uri="{FF2B5EF4-FFF2-40B4-BE49-F238E27FC236}">
                <a16:creationId xmlns:a16="http://schemas.microsoft.com/office/drawing/2014/main" id="{00000000-0008-0000-0E00-000012440000}"/>
              </a:ext>
            </a:extLst>
          </xdr:cNvPr>
          <xdr:cNvSpPr>
            <a:spLocks noChangeShapeType="1"/>
          </xdr:cNvSpPr>
        </xdr:nvSpPr>
        <xdr:spPr bwMode="auto">
          <a:xfrm>
            <a:off x="1165" y="911"/>
            <a:ext cx="14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27" name="Line 23">
            <a:extLst>
              <a:ext uri="{FF2B5EF4-FFF2-40B4-BE49-F238E27FC236}">
                <a16:creationId xmlns:a16="http://schemas.microsoft.com/office/drawing/2014/main" id="{00000000-0008-0000-0E00-000013440000}"/>
              </a:ext>
            </a:extLst>
          </xdr:cNvPr>
          <xdr:cNvSpPr>
            <a:spLocks noChangeShapeType="1"/>
          </xdr:cNvSpPr>
        </xdr:nvSpPr>
        <xdr:spPr bwMode="auto">
          <a:xfrm>
            <a:off x="1237" y="651"/>
            <a:ext cx="0" cy="2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28" name="Line 26">
            <a:extLst>
              <a:ext uri="{FF2B5EF4-FFF2-40B4-BE49-F238E27FC236}">
                <a16:creationId xmlns:a16="http://schemas.microsoft.com/office/drawing/2014/main" id="{00000000-0008-0000-0E00-000014440000}"/>
              </a:ext>
            </a:extLst>
          </xdr:cNvPr>
          <xdr:cNvSpPr>
            <a:spLocks noChangeShapeType="1"/>
          </xdr:cNvSpPr>
        </xdr:nvSpPr>
        <xdr:spPr bwMode="auto">
          <a:xfrm>
            <a:off x="1140" y="640"/>
            <a:ext cx="97" cy="1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29" name="Line 27">
            <a:extLst>
              <a:ext uri="{FF2B5EF4-FFF2-40B4-BE49-F238E27FC236}">
                <a16:creationId xmlns:a16="http://schemas.microsoft.com/office/drawing/2014/main" id="{00000000-0008-0000-0E00-000015440000}"/>
              </a:ext>
            </a:extLst>
          </xdr:cNvPr>
          <xdr:cNvSpPr>
            <a:spLocks noChangeShapeType="1"/>
          </xdr:cNvSpPr>
        </xdr:nvSpPr>
        <xdr:spPr bwMode="auto">
          <a:xfrm flipH="1">
            <a:off x="1237" y="640"/>
            <a:ext cx="97" cy="1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30" name="Line 28">
            <a:extLst>
              <a:ext uri="{FF2B5EF4-FFF2-40B4-BE49-F238E27FC236}">
                <a16:creationId xmlns:a16="http://schemas.microsoft.com/office/drawing/2014/main" id="{00000000-0008-0000-0E00-000016440000}"/>
              </a:ext>
            </a:extLst>
          </xdr:cNvPr>
          <xdr:cNvSpPr>
            <a:spLocks noChangeShapeType="1"/>
          </xdr:cNvSpPr>
        </xdr:nvSpPr>
        <xdr:spPr bwMode="auto">
          <a:xfrm flipV="1">
            <a:off x="1140" y="600"/>
            <a:ext cx="25" cy="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31" name="Line 29">
            <a:extLst>
              <a:ext uri="{FF2B5EF4-FFF2-40B4-BE49-F238E27FC236}">
                <a16:creationId xmlns:a16="http://schemas.microsoft.com/office/drawing/2014/main" id="{00000000-0008-0000-0E00-000017440000}"/>
              </a:ext>
            </a:extLst>
          </xdr:cNvPr>
          <xdr:cNvSpPr>
            <a:spLocks noChangeShapeType="1"/>
          </xdr:cNvSpPr>
        </xdr:nvSpPr>
        <xdr:spPr bwMode="auto">
          <a:xfrm>
            <a:off x="1309" y="600"/>
            <a:ext cx="25" cy="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32" name="Line 30">
            <a:extLst>
              <a:ext uri="{FF2B5EF4-FFF2-40B4-BE49-F238E27FC236}">
                <a16:creationId xmlns:a16="http://schemas.microsoft.com/office/drawing/2014/main" id="{00000000-0008-0000-0E00-000018440000}"/>
              </a:ext>
            </a:extLst>
          </xdr:cNvPr>
          <xdr:cNvSpPr>
            <a:spLocks noChangeShapeType="1"/>
          </xdr:cNvSpPr>
        </xdr:nvSpPr>
        <xdr:spPr bwMode="auto">
          <a:xfrm>
            <a:off x="1165" y="600"/>
            <a:ext cx="14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1\&#19978;&#23550;&#39340;_&#22320;&#22495;&#25391;&#33288;&#35506;\Documents%20and%20Settings\0453\&#12487;&#12473;&#12463;&#12488;&#12483;&#12503;\&#26032;&#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起案文書"/>
      <sheetName val="データ"/>
      <sheetName val="マクロ表"/>
    </sheetNames>
    <sheetDataSet>
      <sheetData sheetId="0"/>
      <sheetData sheetId="1"/>
      <sheetData sheetId="2">
        <row r="3">
          <cell r="B3" t="str">
            <v>総務課</v>
          </cell>
          <cell r="D3" t="str">
            <v>11年</v>
          </cell>
        </row>
        <row r="5">
          <cell r="B5">
            <v>37718</v>
          </cell>
          <cell r="D5">
            <v>37720</v>
          </cell>
        </row>
        <row r="6">
          <cell r="B6">
            <v>37965</v>
          </cell>
          <cell r="D6">
            <v>37726</v>
          </cell>
        </row>
        <row r="8">
          <cell r="D8" t="str">
            <v>15対県総第372号</v>
          </cell>
        </row>
        <row r="9">
          <cell r="B9" t="str">
            <v>平成１５年度普通交付税の算定に用いる基礎数値について（４月１</v>
          </cell>
        </row>
        <row r="10">
          <cell r="B10" t="str">
            <v>１日提出分）</v>
          </cell>
        </row>
        <row r="11">
          <cell r="B11" t="str">
            <v>　平成１５年３月１２日付、１４市町村第９９５号にて照会がありました標記の件について</v>
          </cell>
        </row>
        <row r="12">
          <cell r="B12" t="str">
            <v>、別紙のとおり提出いたします。　また、追加照会がありました第４０表　「保健衛生費の</v>
          </cell>
        </row>
        <row r="13">
          <cell r="B13" t="str">
            <v>密度補正Ⅰに係る一部事務組合の算入方法の特例について」は該当のない旨報告いたします</v>
          </cell>
        </row>
        <row r="14">
          <cell r="B14" t="str">
            <v>。</v>
          </cell>
        </row>
        <row r="15">
          <cell r="B15" t="str">
            <v/>
          </cell>
        </row>
        <row r="16">
          <cell r="B16" t="str">
            <v/>
          </cell>
        </row>
        <row r="17">
          <cell r="B17" t="str">
            <v/>
          </cell>
        </row>
        <row r="18">
          <cell r="B18" t="str">
            <v/>
          </cell>
        </row>
        <row r="19">
          <cell r="B19" t="str">
            <v/>
          </cell>
        </row>
        <row r="20">
          <cell r="B20" t="str">
            <v/>
          </cell>
        </row>
        <row r="21">
          <cell r="B21" t="str">
            <v/>
          </cell>
        </row>
        <row r="22">
          <cell r="B22" t="str">
            <v/>
          </cell>
        </row>
        <row r="23">
          <cell r="B23" t="str">
            <v/>
          </cell>
        </row>
        <row r="24">
          <cell r="B24" t="str">
            <v/>
          </cell>
        </row>
        <row r="25">
          <cell r="B25" t="str">
            <v/>
          </cell>
        </row>
        <row r="26">
          <cell r="B26" t="str">
            <v/>
          </cell>
        </row>
        <row r="27">
          <cell r="B27" t="str">
            <v/>
          </cell>
        </row>
        <row r="28">
          <cell r="B28" t="str">
            <v/>
          </cell>
        </row>
        <row r="29">
          <cell r="B29" t="str">
            <v/>
          </cell>
        </row>
        <row r="30">
          <cell r="B30" t="str">
            <v/>
          </cell>
        </row>
        <row r="31">
          <cell r="B31" t="str">
            <v/>
          </cell>
        </row>
        <row r="32">
          <cell r="B32" t="str">
            <v/>
          </cell>
        </row>
        <row r="33">
          <cell r="B33" t="str">
            <v/>
          </cell>
        </row>
        <row r="34">
          <cell r="B34" t="str">
            <v/>
          </cell>
        </row>
        <row r="35">
          <cell r="B35" t="str">
            <v/>
          </cell>
        </row>
        <row r="36">
          <cell r="B36" t="str">
            <v/>
          </cell>
        </row>
        <row r="37">
          <cell r="B37" t="str">
            <v/>
          </cell>
        </row>
        <row r="38">
          <cell r="B38" t="str">
            <v/>
          </cell>
        </row>
        <row r="39">
          <cell r="B39" t="str">
            <v/>
          </cell>
        </row>
        <row r="40">
          <cell r="B40" t="str">
            <v/>
          </cell>
        </row>
        <row r="41">
          <cell r="B41" t="str">
            <v/>
          </cell>
        </row>
        <row r="42">
          <cell r="B42" t="str">
            <v/>
          </cell>
        </row>
        <row r="43">
          <cell r="B43" t="str">
            <v/>
          </cell>
        </row>
        <row r="44">
          <cell r="B44" t="str">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7.bin"/><Relationship Id="rId4" Type="http://schemas.openxmlformats.org/officeDocument/2006/relationships/comments" Target="../comments4.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1"/>
  </sheetPr>
  <dimension ref="A1:HW75"/>
  <sheetViews>
    <sheetView showGridLines="0" showZeros="0" defaultGridColor="0" view="pageBreakPreview" topLeftCell="A25" colorId="22" zoomScaleNormal="100" zoomScaleSheetLayoutView="110" workbookViewId="0">
      <selection activeCell="I29" sqref="I29"/>
    </sheetView>
  </sheetViews>
  <sheetFormatPr defaultRowHeight="12"/>
  <cols>
    <col min="1" max="1" width="1.25" style="10" customWidth="1"/>
    <col min="2" max="2" width="15" style="11" customWidth="1"/>
    <col min="3" max="3" width="1.25" style="10" customWidth="1"/>
    <col min="4" max="4" width="1.25" style="12" customWidth="1"/>
    <col min="5" max="30" width="3.125" style="12" customWidth="1"/>
    <col min="31" max="31" width="1.25" style="12" customWidth="1"/>
    <col min="32" max="33" width="1.25" style="2" customWidth="1"/>
    <col min="34" max="34" width="18.125" style="2" customWidth="1"/>
    <col min="35" max="35" width="1.25" style="3" customWidth="1"/>
    <col min="36" max="36" width="12.5" style="2" customWidth="1"/>
    <col min="37" max="37" width="3.75" style="4" customWidth="1"/>
    <col min="38" max="38" width="8.75" style="4" customWidth="1"/>
    <col min="39" max="39" width="8.75" style="5" customWidth="1"/>
    <col min="40" max="40" width="8.75" style="6" customWidth="1"/>
    <col min="41" max="68" width="8.75" style="4" customWidth="1"/>
    <col min="69" max="107" width="3.75" style="4" customWidth="1"/>
    <col min="108" max="108" width="3.75" style="7" customWidth="1"/>
    <col min="109" max="110" width="2.5" style="8" customWidth="1"/>
    <col min="111" max="115" width="2.5" style="9" customWidth="1"/>
    <col min="116" max="201" width="2.5" style="10" customWidth="1"/>
    <col min="202" max="231" width="3.125" style="10" customWidth="1"/>
    <col min="232" max="16384" width="9" style="10"/>
  </cols>
  <sheetData>
    <row r="1" spans="2:116" ht="3.75" customHeight="1" thickBot="1">
      <c r="B1" s="1"/>
      <c r="C1" s="2"/>
      <c r="D1" s="3"/>
      <c r="E1" s="3"/>
      <c r="F1" s="3"/>
      <c r="G1" s="3"/>
      <c r="H1" s="3"/>
      <c r="I1" s="3"/>
      <c r="J1" s="3"/>
      <c r="K1" s="3"/>
      <c r="L1" s="3"/>
      <c r="M1" s="3"/>
      <c r="N1" s="3"/>
      <c r="O1" s="3"/>
      <c r="P1" s="3"/>
      <c r="Q1" s="3"/>
      <c r="R1" s="3"/>
      <c r="S1" s="3"/>
      <c r="T1" s="3"/>
      <c r="U1" s="3"/>
      <c r="V1" s="3"/>
      <c r="W1" s="3"/>
      <c r="X1" s="3"/>
      <c r="Y1" s="3"/>
      <c r="Z1" s="3"/>
      <c r="AA1" s="3"/>
      <c r="AB1" s="3"/>
      <c r="AC1" s="3"/>
      <c r="AD1" s="3"/>
      <c r="AE1" s="3"/>
    </row>
    <row r="2" spans="2:116" ht="22.5" customHeight="1" thickTop="1" thickBot="1">
      <c r="C2" s="2"/>
      <c r="D2" s="3"/>
      <c r="M2" s="578" t="s">
        <v>89</v>
      </c>
      <c r="N2" s="562"/>
      <c r="O2" s="562"/>
      <c r="P2" s="562"/>
      <c r="Q2" s="561" t="s">
        <v>90</v>
      </c>
      <c r="R2" s="562"/>
      <c r="S2" s="562"/>
      <c r="T2" s="579"/>
      <c r="AE2" s="13"/>
      <c r="AH2" s="14" t="s">
        <v>91</v>
      </c>
      <c r="AI2" s="15"/>
      <c r="AK2" s="2"/>
      <c r="AL2" s="16" t="s">
        <v>401</v>
      </c>
      <c r="AM2" s="16">
        <v>1</v>
      </c>
      <c r="AN2" s="16">
        <v>2</v>
      </c>
      <c r="AO2" s="16">
        <v>3</v>
      </c>
      <c r="AP2" s="16">
        <v>4</v>
      </c>
      <c r="AQ2" s="16">
        <v>5</v>
      </c>
      <c r="AR2" s="16">
        <v>6</v>
      </c>
      <c r="AS2" s="16">
        <v>7</v>
      </c>
      <c r="AT2" s="16">
        <v>8</v>
      </c>
      <c r="AU2" s="16">
        <v>9</v>
      </c>
      <c r="AV2" s="16">
        <v>10</v>
      </c>
      <c r="AW2" s="16">
        <v>11</v>
      </c>
      <c r="AX2" s="16">
        <v>12</v>
      </c>
      <c r="AY2" s="16">
        <v>13</v>
      </c>
      <c r="AZ2" s="16">
        <v>14</v>
      </c>
      <c r="BA2" s="16">
        <v>15</v>
      </c>
      <c r="BB2" s="16">
        <v>16</v>
      </c>
      <c r="BC2" s="16">
        <v>17</v>
      </c>
      <c r="BD2" s="16">
        <v>18</v>
      </c>
      <c r="BE2" s="16">
        <v>19</v>
      </c>
      <c r="BF2" s="16">
        <v>20</v>
      </c>
      <c r="BG2" s="16">
        <v>21</v>
      </c>
      <c r="BH2" s="16">
        <v>22</v>
      </c>
      <c r="BI2" s="16">
        <v>23</v>
      </c>
      <c r="BJ2" s="16">
        <v>24</v>
      </c>
      <c r="BK2" s="16">
        <v>25</v>
      </c>
      <c r="BL2" s="16">
        <v>26</v>
      </c>
      <c r="BM2" s="16">
        <v>27</v>
      </c>
      <c r="BN2" s="16">
        <v>28</v>
      </c>
      <c r="BO2" s="16">
        <v>29</v>
      </c>
      <c r="BP2" s="16">
        <v>30</v>
      </c>
      <c r="BQ2" s="16">
        <v>31</v>
      </c>
      <c r="BR2" s="16">
        <v>32</v>
      </c>
      <c r="BS2" s="16">
        <v>33</v>
      </c>
      <c r="BT2" s="16">
        <v>34</v>
      </c>
      <c r="BU2" s="16">
        <v>35</v>
      </c>
      <c r="BV2" s="16">
        <v>36</v>
      </c>
      <c r="BW2" s="16">
        <v>37</v>
      </c>
      <c r="BX2" s="16">
        <v>38</v>
      </c>
      <c r="BY2" s="16">
        <v>39</v>
      </c>
      <c r="BZ2" s="16">
        <v>40</v>
      </c>
      <c r="CA2" s="16">
        <v>41</v>
      </c>
      <c r="CB2" s="16">
        <v>42</v>
      </c>
      <c r="CC2" s="16">
        <v>43</v>
      </c>
      <c r="CD2" s="16">
        <v>44</v>
      </c>
      <c r="CE2" s="16">
        <v>45</v>
      </c>
      <c r="CF2" s="16">
        <v>46</v>
      </c>
      <c r="CG2" s="16">
        <v>47</v>
      </c>
      <c r="CH2" s="16">
        <v>48</v>
      </c>
      <c r="CI2" s="16">
        <v>49</v>
      </c>
      <c r="CJ2" s="16">
        <v>50</v>
      </c>
      <c r="CK2" s="16">
        <v>51</v>
      </c>
      <c r="CL2" s="16">
        <v>52</v>
      </c>
      <c r="CM2" s="16">
        <v>53</v>
      </c>
      <c r="CN2" s="16">
        <v>54</v>
      </c>
      <c r="CO2" s="16">
        <v>55</v>
      </c>
      <c r="CP2" s="16">
        <v>56</v>
      </c>
      <c r="CQ2" s="16">
        <v>57</v>
      </c>
      <c r="CR2" s="16">
        <v>58</v>
      </c>
      <c r="CS2" s="16">
        <v>59</v>
      </c>
      <c r="CT2" s="16">
        <v>60</v>
      </c>
      <c r="CU2" s="16">
        <v>61</v>
      </c>
      <c r="CV2" s="16">
        <v>62</v>
      </c>
      <c r="CW2" s="16">
        <v>63</v>
      </c>
      <c r="CX2" s="16">
        <v>64</v>
      </c>
      <c r="CY2" s="16">
        <v>65</v>
      </c>
      <c r="CZ2" s="16">
        <v>66</v>
      </c>
      <c r="DA2" s="16">
        <v>67</v>
      </c>
      <c r="DB2" s="16">
        <v>68</v>
      </c>
      <c r="DC2" s="16">
        <v>69</v>
      </c>
      <c r="DD2" s="16">
        <v>70</v>
      </c>
      <c r="DE2" s="7"/>
      <c r="DG2" s="8"/>
      <c r="DL2" s="9"/>
    </row>
    <row r="3" spans="2:116" ht="30" customHeight="1" thickTop="1" thickBot="1">
      <c r="C3" s="2"/>
      <c r="D3" s="3"/>
      <c r="M3" s="17"/>
      <c r="N3" s="18"/>
      <c r="O3" s="18"/>
      <c r="P3" s="19"/>
      <c r="Q3" s="20"/>
      <c r="R3" s="18"/>
      <c r="S3" s="18"/>
      <c r="T3" s="18"/>
      <c r="U3" s="561" t="s">
        <v>93</v>
      </c>
      <c r="V3" s="562"/>
      <c r="W3" s="562"/>
      <c r="X3" s="551" t="str">
        <f>AH3</f>
        <v>上対馬地域活性化センター
地域支援課</v>
      </c>
      <c r="Y3" s="552"/>
      <c r="Z3" s="552"/>
      <c r="AA3" s="552"/>
      <c r="AB3" s="552"/>
      <c r="AC3" s="552"/>
      <c r="AD3" s="553"/>
      <c r="AE3" s="13"/>
      <c r="AF3" s="21"/>
      <c r="AG3" s="22"/>
      <c r="AH3" s="23" t="s">
        <v>94</v>
      </c>
      <c r="AI3" s="24"/>
      <c r="AL3" s="25" t="str">
        <f>CONCATENATE(H7,DBCS(J7),K7,"　　",M7,"　　",O7)</f>
        <v>平成２３年　　月　　日</v>
      </c>
      <c r="AM3" s="25" t="str">
        <f>CONCATENATE(H7,DBCS(J7),K7,DBCS(L7),M7,"　　",O7)</f>
        <v>平成２３年５月　　日</v>
      </c>
      <c r="AN3" s="25" t="str">
        <f>CONCATENATE(H7,DBCS(J7),K7,DBCS(L7),M7,DBCS(N7),O7)</f>
        <v>平成２３年５月１３日</v>
      </c>
      <c r="AO3" s="26">
        <f t="shared" ref="AO3:BO3" si="0">AN3+1</f>
        <v>40677</v>
      </c>
      <c r="AP3" s="26">
        <f t="shared" si="0"/>
        <v>40678</v>
      </c>
      <c r="AQ3" s="26">
        <f t="shared" si="0"/>
        <v>40679</v>
      </c>
      <c r="AR3" s="26">
        <f t="shared" si="0"/>
        <v>40680</v>
      </c>
      <c r="AS3" s="26">
        <f t="shared" si="0"/>
        <v>40681</v>
      </c>
      <c r="AT3" s="26">
        <f t="shared" si="0"/>
        <v>40682</v>
      </c>
      <c r="AU3" s="26">
        <f t="shared" si="0"/>
        <v>40683</v>
      </c>
      <c r="AV3" s="26">
        <f t="shared" si="0"/>
        <v>40684</v>
      </c>
      <c r="AW3" s="26">
        <f t="shared" si="0"/>
        <v>40685</v>
      </c>
      <c r="AX3" s="26">
        <f t="shared" si="0"/>
        <v>40686</v>
      </c>
      <c r="AY3" s="26">
        <f t="shared" si="0"/>
        <v>40687</v>
      </c>
      <c r="AZ3" s="26">
        <f t="shared" si="0"/>
        <v>40688</v>
      </c>
      <c r="BA3" s="26">
        <f t="shared" si="0"/>
        <v>40689</v>
      </c>
      <c r="BB3" s="26">
        <f t="shared" si="0"/>
        <v>40690</v>
      </c>
      <c r="BC3" s="26">
        <f t="shared" si="0"/>
        <v>40691</v>
      </c>
      <c r="BD3" s="26">
        <f t="shared" si="0"/>
        <v>40692</v>
      </c>
      <c r="BE3" s="26">
        <f t="shared" si="0"/>
        <v>40693</v>
      </c>
      <c r="BF3" s="26">
        <f t="shared" si="0"/>
        <v>40694</v>
      </c>
      <c r="BG3" s="26">
        <f t="shared" si="0"/>
        <v>40695</v>
      </c>
      <c r="BH3" s="26">
        <f t="shared" si="0"/>
        <v>40696</v>
      </c>
      <c r="BI3" s="26">
        <f t="shared" si="0"/>
        <v>40697</v>
      </c>
      <c r="BJ3" s="26">
        <f t="shared" si="0"/>
        <v>40698</v>
      </c>
      <c r="BK3" s="26">
        <f t="shared" si="0"/>
        <v>40699</v>
      </c>
      <c r="BL3" s="26">
        <f t="shared" si="0"/>
        <v>40700</v>
      </c>
      <c r="BM3" s="26">
        <f t="shared" si="0"/>
        <v>40701</v>
      </c>
      <c r="BN3" s="26">
        <f t="shared" si="0"/>
        <v>40702</v>
      </c>
      <c r="BO3" s="26">
        <f t="shared" si="0"/>
        <v>40703</v>
      </c>
      <c r="DK3" s="10"/>
    </row>
    <row r="4" spans="2:116" ht="37.5" customHeight="1" thickBot="1">
      <c r="C4" s="2"/>
      <c r="D4" s="3"/>
      <c r="M4" s="27"/>
      <c r="N4" s="28"/>
      <c r="O4" s="28"/>
      <c r="P4" s="29"/>
      <c r="Q4" s="30"/>
      <c r="R4" s="28"/>
      <c r="S4" s="28"/>
      <c r="T4" s="28"/>
      <c r="U4" s="554" t="s">
        <v>95</v>
      </c>
      <c r="V4" s="555"/>
      <c r="W4" s="555"/>
      <c r="X4" s="556" t="s">
        <v>96</v>
      </c>
      <c r="Y4" s="557"/>
      <c r="Z4" s="557"/>
      <c r="AA4" s="557"/>
      <c r="AB4" s="557"/>
      <c r="AC4" s="557"/>
      <c r="AD4" s="558"/>
      <c r="AE4" s="13"/>
      <c r="AF4" s="31"/>
      <c r="AG4" s="22"/>
      <c r="AH4" s="32" t="s">
        <v>97</v>
      </c>
      <c r="AI4" s="24"/>
      <c r="AL4" s="33" t="str">
        <f>CONCATENATE(H5,I5,L5,N5)</f>
        <v>23対上地第74号</v>
      </c>
      <c r="AM4" s="34" t="str">
        <f>DBCS(AL4)</f>
        <v>２３対上地第７４号</v>
      </c>
      <c r="AN4" s="4" t="s">
        <v>98</v>
      </c>
    </row>
    <row r="5" spans="2:116" ht="30" customHeight="1" thickTop="1" thickBot="1">
      <c r="B5" s="35" t="s">
        <v>99</v>
      </c>
      <c r="C5" s="2"/>
      <c r="D5" s="3"/>
      <c r="E5" s="36"/>
      <c r="F5" s="37"/>
      <c r="G5" s="37"/>
      <c r="H5" s="38">
        <f>IF(I5="事務連絡","",J7)</f>
        <v>23</v>
      </c>
      <c r="I5" s="580" t="s">
        <v>100</v>
      </c>
      <c r="J5" s="580"/>
      <c r="K5" s="580"/>
      <c r="L5" s="581">
        <v>74</v>
      </c>
      <c r="M5" s="582"/>
      <c r="N5" s="40" t="str">
        <f>IF(I5="事務連絡","","号")</f>
        <v>号</v>
      </c>
      <c r="O5" s="41"/>
      <c r="P5" s="42"/>
      <c r="Q5" s="583" t="s">
        <v>102</v>
      </c>
      <c r="R5" s="584"/>
      <c r="S5" s="584"/>
      <c r="T5" s="584"/>
      <c r="U5" s="43"/>
      <c r="V5" s="560" t="str">
        <f>H7</f>
        <v>平成</v>
      </c>
      <c r="W5" s="560"/>
      <c r="X5" s="44"/>
      <c r="Y5" s="40" t="s">
        <v>103</v>
      </c>
      <c r="Z5" s="39"/>
      <c r="AA5" s="40" t="s">
        <v>104</v>
      </c>
      <c r="AB5" s="39"/>
      <c r="AC5" s="40" t="s">
        <v>105</v>
      </c>
      <c r="AD5" s="45"/>
      <c r="AE5" s="13"/>
      <c r="AF5" s="31"/>
      <c r="AG5" s="22"/>
      <c r="AH5" s="46" t="s">
        <v>402</v>
      </c>
      <c r="AI5" s="24"/>
      <c r="AK5" s="2"/>
      <c r="AL5" s="47" t="str">
        <f>"対馬市長　　　"&amp;$AH$12</f>
        <v>対馬市長　　　財　部　　能　成</v>
      </c>
      <c r="AM5" s="47" t="str">
        <f>"対馬市長　　"&amp;$AJ$12</f>
        <v>対馬市長　　財 部  能 成</v>
      </c>
      <c r="AN5" s="4" t="s">
        <v>106</v>
      </c>
      <c r="AO5" s="47" t="str">
        <f>"部長　　　"&amp;AH14</f>
        <v>部長　　　川　本　　治　源</v>
      </c>
      <c r="AP5" s="47" t="str">
        <f>"部長     "&amp;AJ14</f>
        <v>部長     川 本  治 源</v>
      </c>
      <c r="AQ5" s="48" t="s">
        <v>107</v>
      </c>
      <c r="AR5" s="47" t="str">
        <f>"地域支援課長　　　"&amp;$AH$16</f>
        <v>地域支援課長　　　園　田　　俊　盛</v>
      </c>
      <c r="AS5" s="47" t="str">
        <f>"地域支援課長　　　"&amp;$AJ$16</f>
        <v>地域支援課長　　　園 田  俊 盛</v>
      </c>
      <c r="AT5" s="47"/>
      <c r="AU5" s="47"/>
      <c r="DC5" s="7"/>
      <c r="DD5" s="8"/>
      <c r="DF5" s="9"/>
      <c r="DK5" s="10"/>
    </row>
    <row r="6" spans="2:116" ht="45" customHeight="1" thickBot="1">
      <c r="B6" s="49">
        <f ca="1">TODAY()</f>
        <v>46140</v>
      </c>
      <c r="C6" s="2"/>
      <c r="D6" s="3"/>
      <c r="E6" s="50"/>
      <c r="F6" s="51" t="s">
        <v>108</v>
      </c>
      <c r="G6" s="52"/>
      <c r="H6" s="571" t="str">
        <f>H7</f>
        <v>平成</v>
      </c>
      <c r="I6" s="571"/>
      <c r="J6" s="54"/>
      <c r="K6" s="53" t="s">
        <v>103</v>
      </c>
      <c r="L6" s="55"/>
      <c r="M6" s="53" t="s">
        <v>104</v>
      </c>
      <c r="N6" s="55"/>
      <c r="O6" s="53" t="s">
        <v>105</v>
      </c>
      <c r="P6" s="51"/>
      <c r="Q6" s="569" t="s">
        <v>109</v>
      </c>
      <c r="R6" s="570"/>
      <c r="S6" s="570"/>
      <c r="T6" s="570"/>
      <c r="U6" s="52"/>
      <c r="V6" s="56"/>
      <c r="W6" s="56"/>
      <c r="X6" s="56"/>
      <c r="Y6" s="56"/>
      <c r="Z6" s="56"/>
      <c r="AA6" s="56"/>
      <c r="AB6" s="56"/>
      <c r="AC6" s="56"/>
      <c r="AD6" s="57"/>
      <c r="AE6" s="13"/>
      <c r="AF6" s="21"/>
      <c r="AG6" s="58"/>
      <c r="AH6" s="59" t="s">
        <v>110</v>
      </c>
      <c r="AI6" s="60"/>
      <c r="AK6" s="2"/>
      <c r="AL6" s="2"/>
      <c r="AM6" s="4"/>
      <c r="AN6" s="4"/>
      <c r="AO6" s="61"/>
      <c r="AP6" s="61"/>
      <c r="AQ6" s="61"/>
      <c r="DD6" s="4"/>
      <c r="DE6" s="4"/>
    </row>
    <row r="7" spans="2:116" ht="45" customHeight="1" thickBot="1">
      <c r="B7" s="62">
        <f ca="1">WEEKDAY(B6,1)</f>
        <v>3</v>
      </c>
      <c r="C7" s="2"/>
      <c r="D7" s="3"/>
      <c r="E7" s="50"/>
      <c r="F7" s="51" t="s">
        <v>111</v>
      </c>
      <c r="G7" s="52"/>
      <c r="H7" s="568" t="s">
        <v>112</v>
      </c>
      <c r="I7" s="568"/>
      <c r="J7" s="54">
        <v>23</v>
      </c>
      <c r="K7" s="53" t="s">
        <v>103</v>
      </c>
      <c r="L7" s="55">
        <v>5</v>
      </c>
      <c r="M7" s="53" t="s">
        <v>104</v>
      </c>
      <c r="N7" s="55">
        <v>13</v>
      </c>
      <c r="O7" s="53" t="s">
        <v>105</v>
      </c>
      <c r="P7" s="51"/>
      <c r="Q7" s="569" t="s">
        <v>113</v>
      </c>
      <c r="R7" s="570"/>
      <c r="S7" s="570"/>
      <c r="T7" s="570"/>
      <c r="U7" s="52"/>
      <c r="V7" s="56"/>
      <c r="W7" s="56"/>
      <c r="X7" s="56"/>
      <c r="Y7" s="56"/>
      <c r="Z7" s="56"/>
      <c r="AA7" s="56"/>
      <c r="AB7" s="56"/>
      <c r="AC7" s="56"/>
      <c r="AD7" s="57"/>
      <c r="AE7" s="13"/>
      <c r="AF7" s="31"/>
      <c r="AG7" s="22"/>
      <c r="AH7" s="63" t="s">
        <v>403</v>
      </c>
      <c r="AI7" s="24"/>
    </row>
    <row r="8" spans="2:116" ht="45" customHeight="1" thickBot="1">
      <c r="B8" s="64"/>
      <c r="C8" s="2"/>
      <c r="D8" s="3"/>
      <c r="E8" s="65"/>
      <c r="F8" s="66" t="s">
        <v>114</v>
      </c>
      <c r="G8" s="20"/>
      <c r="H8" s="572" t="str">
        <f>H7</f>
        <v>平成</v>
      </c>
      <c r="I8" s="572"/>
      <c r="J8" s="67"/>
      <c r="K8" s="68" t="s">
        <v>103</v>
      </c>
      <c r="L8" s="69"/>
      <c r="M8" s="68" t="s">
        <v>104</v>
      </c>
      <c r="N8" s="69"/>
      <c r="O8" s="68" t="s">
        <v>105</v>
      </c>
      <c r="P8" s="66"/>
      <c r="Q8" s="573" t="s">
        <v>115</v>
      </c>
      <c r="R8" s="574"/>
      <c r="S8" s="574"/>
      <c r="T8" s="574"/>
      <c r="U8" s="52"/>
      <c r="V8" s="575"/>
      <c r="W8" s="575"/>
      <c r="X8" s="575"/>
      <c r="Y8" s="575"/>
      <c r="Z8" s="575"/>
      <c r="AA8" s="575"/>
      <c r="AB8" s="575"/>
      <c r="AC8" s="575"/>
      <c r="AD8" s="57"/>
      <c r="AE8" s="13"/>
      <c r="AF8" s="31"/>
      <c r="AG8" s="71"/>
      <c r="AH8" s="72" t="s">
        <v>404</v>
      </c>
      <c r="AI8" s="73"/>
      <c r="AN8" s="74"/>
    </row>
    <row r="9" spans="2:116" ht="22.5" customHeight="1" thickBot="1">
      <c r="B9" s="75" t="s">
        <v>116</v>
      </c>
      <c r="C9" s="2"/>
      <c r="D9" s="3"/>
      <c r="E9" s="576" t="s">
        <v>117</v>
      </c>
      <c r="F9" s="577"/>
      <c r="G9" s="577"/>
      <c r="H9" s="585" t="s">
        <v>118</v>
      </c>
      <c r="I9" s="585"/>
      <c r="J9" s="585"/>
      <c r="K9" s="586" t="s">
        <v>119</v>
      </c>
      <c r="L9" s="587"/>
      <c r="M9" s="588"/>
      <c r="N9" s="563" t="s">
        <v>120</v>
      </c>
      <c r="O9" s="564"/>
      <c r="P9" s="565"/>
      <c r="Q9" s="563" t="s">
        <v>121</v>
      </c>
      <c r="R9" s="564"/>
      <c r="S9" s="565"/>
      <c r="T9" s="563" t="s">
        <v>122</v>
      </c>
      <c r="U9" s="564"/>
      <c r="V9" s="564"/>
      <c r="W9" s="564"/>
      <c r="X9" s="563" t="s">
        <v>123</v>
      </c>
      <c r="Y9" s="564"/>
      <c r="Z9" s="564"/>
      <c r="AA9" s="565"/>
      <c r="AB9" s="585" t="s">
        <v>124</v>
      </c>
      <c r="AC9" s="577"/>
      <c r="AD9" s="589"/>
      <c r="AE9" s="13"/>
      <c r="AF9" s="76"/>
      <c r="AG9" s="77"/>
      <c r="AH9" s="78"/>
      <c r="AI9" s="79"/>
      <c r="AN9" s="74"/>
    </row>
    <row r="10" spans="2:116" ht="56.25" customHeight="1" thickBot="1">
      <c r="B10" s="80" t="s">
        <v>125</v>
      </c>
      <c r="C10" s="2"/>
      <c r="D10" s="3"/>
      <c r="E10" s="81"/>
      <c r="F10" s="82" t="str">
        <f>IF(B10="市長決裁","","＊＊＊＊")</f>
        <v>＊＊＊＊</v>
      </c>
      <c r="G10" s="83"/>
      <c r="H10" s="84"/>
      <c r="I10" s="82" t="str">
        <f>IF(B10="副市長決裁","",IF(B10="市長決裁","","＊＊＊＊"))</f>
        <v>＊＊＊＊</v>
      </c>
      <c r="J10" s="83"/>
      <c r="K10" s="84"/>
      <c r="L10" s="82" t="str">
        <f>IF(B10="部長決裁","",IF(B10="市長決裁","",IF(B10="副市長決裁","","＊＊＊＊")))</f>
        <v/>
      </c>
      <c r="M10" s="83"/>
      <c r="N10" s="85"/>
      <c r="O10" s="70"/>
      <c r="P10" s="86"/>
      <c r="Q10" s="85"/>
      <c r="R10" s="70"/>
      <c r="S10" s="86"/>
      <c r="T10" s="590"/>
      <c r="U10" s="591"/>
      <c r="V10" s="591"/>
      <c r="W10" s="591"/>
      <c r="X10" s="590"/>
      <c r="Y10" s="591"/>
      <c r="Z10" s="591"/>
      <c r="AA10" s="592"/>
      <c r="AB10" s="85"/>
      <c r="AC10" s="70"/>
      <c r="AD10" s="87"/>
      <c r="AE10" s="13"/>
      <c r="AF10" s="76"/>
      <c r="AG10" s="88"/>
      <c r="AH10" s="89" t="s">
        <v>405</v>
      </c>
      <c r="AI10" s="88"/>
      <c r="AJ10" s="90"/>
      <c r="AL10" s="91"/>
      <c r="AN10" s="74"/>
    </row>
    <row r="11" spans="2:116" ht="22.5" customHeight="1">
      <c r="C11" s="2"/>
      <c r="D11" s="3"/>
      <c r="E11" s="92"/>
      <c r="F11" s="93"/>
      <c r="G11" s="93"/>
      <c r="H11" s="93"/>
      <c r="I11" s="93"/>
      <c r="J11" s="93"/>
      <c r="K11" s="93"/>
      <c r="L11" s="93"/>
      <c r="M11" s="93"/>
      <c r="N11" s="93"/>
      <c r="O11" s="93"/>
      <c r="P11" s="93"/>
      <c r="Q11" s="93"/>
      <c r="R11" s="93"/>
      <c r="S11" s="93"/>
      <c r="T11" s="93"/>
      <c r="U11" s="93"/>
      <c r="V11" s="93"/>
      <c r="W11" s="93"/>
      <c r="X11" s="93"/>
      <c r="Y11" s="93"/>
      <c r="Z11" s="93"/>
      <c r="AA11" s="93"/>
      <c r="AB11" s="93"/>
      <c r="AC11" s="93"/>
      <c r="AD11" s="45"/>
      <c r="AE11" s="13"/>
      <c r="AG11" s="94"/>
      <c r="AH11" s="95" t="s">
        <v>127</v>
      </c>
      <c r="AI11" s="96"/>
      <c r="AJ11" s="90"/>
      <c r="AL11" s="91"/>
      <c r="AN11" s="74"/>
    </row>
    <row r="12" spans="2:116" ht="22.5" customHeight="1" thickBot="1">
      <c r="B12" s="97" t="s">
        <v>128</v>
      </c>
      <c r="C12" s="2"/>
      <c r="D12" s="3"/>
      <c r="E12" s="50"/>
      <c r="F12" s="566" t="s">
        <v>372</v>
      </c>
      <c r="G12" s="567"/>
      <c r="H12" s="567"/>
      <c r="I12" s="567"/>
      <c r="J12" s="567"/>
      <c r="K12" s="567"/>
      <c r="L12" s="567"/>
      <c r="M12" s="567"/>
      <c r="N12" s="567"/>
      <c r="O12" s="567"/>
      <c r="P12" s="567"/>
      <c r="Q12" s="567"/>
      <c r="R12" s="567"/>
      <c r="S12" s="567"/>
      <c r="T12" s="567"/>
      <c r="U12" s="567"/>
      <c r="V12" s="567"/>
      <c r="W12" s="567"/>
      <c r="X12" s="567"/>
      <c r="Y12" s="567"/>
      <c r="Z12" s="567"/>
      <c r="AA12" s="567"/>
      <c r="AB12" s="567"/>
      <c r="AC12" s="567"/>
      <c r="AD12" s="57"/>
      <c r="AE12" s="13"/>
      <c r="AF12" s="76"/>
      <c r="AG12" s="98"/>
      <c r="AH12" s="99" t="s">
        <v>129</v>
      </c>
      <c r="AI12" s="100"/>
      <c r="AJ12" s="101" t="str">
        <f>SUBSTITUTE(AH12,"　"," ")</f>
        <v>財 部  能 成</v>
      </c>
      <c r="AL12" s="91"/>
      <c r="AN12" s="74"/>
    </row>
    <row r="13" spans="2:116" ht="22.5" customHeight="1">
      <c r="B13" s="102"/>
      <c r="C13" s="2"/>
      <c r="D13" s="3"/>
      <c r="E13" s="50"/>
      <c r="F13" s="56"/>
      <c r="G13" s="56"/>
      <c r="H13" s="56"/>
      <c r="I13" s="56"/>
      <c r="J13" s="56"/>
      <c r="K13" s="56"/>
      <c r="L13" s="56"/>
      <c r="M13" s="56"/>
      <c r="N13" s="56"/>
      <c r="O13" s="56"/>
      <c r="P13" s="56"/>
      <c r="Q13" s="56"/>
      <c r="R13" s="56"/>
      <c r="S13" s="56"/>
      <c r="T13" s="56"/>
      <c r="U13" s="56"/>
      <c r="V13" s="56"/>
      <c r="W13" s="56"/>
      <c r="X13" s="56"/>
      <c r="Y13" s="56"/>
      <c r="Z13" s="56"/>
      <c r="AA13" s="56"/>
      <c r="AB13" s="56"/>
      <c r="AC13" s="56"/>
      <c r="AD13" s="57"/>
      <c r="AE13" s="13"/>
      <c r="AF13" s="76"/>
      <c r="AG13" s="94"/>
      <c r="AH13" s="95"/>
      <c r="AI13" s="96"/>
      <c r="AJ13" s="101"/>
      <c r="AL13" s="91"/>
      <c r="AN13" s="74"/>
    </row>
    <row r="14" spans="2:116" ht="22.5" customHeight="1" thickBot="1">
      <c r="B14" s="103"/>
      <c r="C14" s="2"/>
      <c r="D14" s="3"/>
      <c r="E14" s="50"/>
      <c r="F14" s="104" t="s">
        <v>373</v>
      </c>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57"/>
      <c r="AE14" s="13"/>
      <c r="AF14" s="76"/>
      <c r="AG14" s="98"/>
      <c r="AH14" s="99" t="s">
        <v>130</v>
      </c>
      <c r="AI14" s="100"/>
      <c r="AJ14" s="101" t="str">
        <f>SUBSTITUTE(AH14,"　"," ")</f>
        <v>川 本  治 源</v>
      </c>
      <c r="AL14" s="91"/>
      <c r="AN14" s="74"/>
    </row>
    <row r="15" spans="2:116" ht="22.5" customHeight="1">
      <c r="B15" s="105"/>
      <c r="C15" s="2"/>
      <c r="D15" s="3"/>
      <c r="E15" s="50"/>
      <c r="F15" s="104" t="s">
        <v>374</v>
      </c>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57"/>
      <c r="AE15" s="13"/>
      <c r="AF15" s="76"/>
      <c r="AG15" s="94"/>
      <c r="AH15" s="95"/>
      <c r="AI15" s="96"/>
      <c r="AJ15" s="101"/>
      <c r="AN15" s="74"/>
    </row>
    <row r="16" spans="2:116" ht="22.5" customHeight="1" thickBot="1">
      <c r="B16" s="105"/>
      <c r="C16" s="2"/>
      <c r="D16" s="3"/>
      <c r="E16" s="50"/>
      <c r="F16" s="104" t="s">
        <v>375</v>
      </c>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57"/>
      <c r="AE16" s="13"/>
      <c r="AG16" s="98"/>
      <c r="AH16" s="99" t="s">
        <v>131</v>
      </c>
      <c r="AI16" s="100"/>
      <c r="AJ16" s="101" t="str">
        <f>SUBSTITUTE(AH16,"　"," ")</f>
        <v>園 田  俊 盛</v>
      </c>
      <c r="AN16" s="74"/>
    </row>
    <row r="17" spans="1:231" ht="22.5" customHeight="1">
      <c r="B17" s="105"/>
      <c r="C17" s="2"/>
      <c r="D17" s="3"/>
      <c r="E17" s="50"/>
      <c r="F17" s="108" t="s">
        <v>376</v>
      </c>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57"/>
      <c r="AE17" s="13"/>
      <c r="AH17" s="106"/>
      <c r="AI17" s="107"/>
      <c r="AJ17" s="101"/>
      <c r="AN17" s="74"/>
    </row>
    <row r="18" spans="1:231" ht="22.5" customHeight="1">
      <c r="B18" s="105"/>
      <c r="C18" s="2"/>
      <c r="D18" s="3"/>
      <c r="E18" s="50"/>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57"/>
      <c r="AE18" s="13"/>
      <c r="AH18" s="106"/>
      <c r="AI18" s="107"/>
      <c r="AN18" s="74"/>
    </row>
    <row r="19" spans="1:231" s="4" customFormat="1" ht="22.5" customHeight="1">
      <c r="A19" s="10"/>
      <c r="B19" s="109"/>
      <c r="C19" s="2"/>
      <c r="D19" s="3"/>
      <c r="E19" s="50"/>
      <c r="F19" s="593" t="s">
        <v>137</v>
      </c>
      <c r="G19" s="593"/>
      <c r="H19" s="593"/>
      <c r="I19" s="593"/>
      <c r="J19" s="593"/>
      <c r="K19" s="593"/>
      <c r="L19" s="593"/>
      <c r="M19" s="593"/>
      <c r="N19" s="593"/>
      <c r="O19" s="593"/>
      <c r="P19" s="593"/>
      <c r="Q19" s="593"/>
      <c r="R19" s="593"/>
      <c r="S19" s="593"/>
      <c r="T19" s="593"/>
      <c r="U19" s="593"/>
      <c r="V19" s="593"/>
      <c r="W19" s="593"/>
      <c r="X19" s="593"/>
      <c r="Y19" s="593"/>
      <c r="Z19" s="593"/>
      <c r="AA19" s="593"/>
      <c r="AB19" s="593"/>
      <c r="AC19" s="593"/>
      <c r="AD19" s="57"/>
      <c r="AE19" s="13"/>
      <c r="AF19" s="2"/>
      <c r="AG19" s="2"/>
      <c r="AH19" s="106"/>
      <c r="AI19" s="107"/>
      <c r="AJ19" s="110"/>
      <c r="AM19" s="5"/>
      <c r="AN19" s="6"/>
      <c r="DD19" s="7"/>
      <c r="DE19" s="8"/>
      <c r="DF19" s="8"/>
      <c r="DG19" s="9"/>
      <c r="DH19" s="9"/>
      <c r="DI19" s="9"/>
      <c r="DJ19" s="9"/>
      <c r="DK19" s="9"/>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row>
    <row r="20" spans="1:231" s="4" customFormat="1" ht="22.5" customHeight="1">
      <c r="A20" s="10"/>
      <c r="B20" s="109"/>
      <c r="C20" s="2"/>
      <c r="D20" s="3"/>
      <c r="E20" s="50"/>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57"/>
      <c r="AE20" s="13"/>
      <c r="AF20" s="2"/>
      <c r="AG20" s="2"/>
      <c r="AH20" s="106"/>
      <c r="AI20" s="107"/>
      <c r="AJ20" s="110"/>
      <c r="AM20" s="5"/>
      <c r="AN20" s="6"/>
      <c r="DD20" s="7"/>
      <c r="DE20" s="8"/>
      <c r="DF20" s="8"/>
      <c r="DG20" s="9"/>
      <c r="DH20" s="9"/>
      <c r="DI20" s="9"/>
      <c r="DJ20" s="9"/>
      <c r="DK20" s="9"/>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row>
    <row r="21" spans="1:231" s="4" customFormat="1" ht="22.5" customHeight="1">
      <c r="A21" s="10"/>
      <c r="B21" s="109"/>
      <c r="C21" s="2"/>
      <c r="D21" s="3"/>
      <c r="E21" s="50"/>
      <c r="F21" s="108" t="s">
        <v>138</v>
      </c>
      <c r="G21" s="108"/>
      <c r="H21" s="108"/>
      <c r="I21" s="108"/>
      <c r="J21" s="108"/>
      <c r="K21" s="108"/>
      <c r="L21" s="108"/>
      <c r="M21" s="108"/>
      <c r="N21" s="559" t="s">
        <v>378</v>
      </c>
      <c r="O21" s="559"/>
      <c r="P21" s="559"/>
      <c r="Q21" s="559"/>
      <c r="R21" s="559"/>
      <c r="S21" s="559"/>
      <c r="T21" s="559"/>
      <c r="U21" s="559"/>
      <c r="V21" s="559"/>
      <c r="W21" s="559"/>
      <c r="X21" s="559"/>
      <c r="Y21" s="559"/>
      <c r="Z21" s="559"/>
      <c r="AA21" s="559"/>
      <c r="AB21" s="559"/>
      <c r="AC21" s="559"/>
      <c r="AD21" s="57"/>
      <c r="AE21" s="13"/>
      <c r="AF21" s="2"/>
      <c r="AG21" s="2"/>
      <c r="AH21" s="106"/>
      <c r="AI21" s="107"/>
      <c r="AJ21" s="110"/>
      <c r="AM21" s="5"/>
      <c r="AN21" s="6"/>
      <c r="DD21" s="7"/>
      <c r="DE21" s="8"/>
      <c r="DF21" s="8"/>
      <c r="DG21" s="9"/>
      <c r="DH21" s="9"/>
      <c r="DI21" s="9"/>
      <c r="DJ21" s="9"/>
      <c r="DK21" s="9"/>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row>
    <row r="22" spans="1:231" s="4" customFormat="1" ht="22.5" customHeight="1">
      <c r="A22" s="10"/>
      <c r="B22" s="111"/>
      <c r="C22" s="2"/>
      <c r="D22" s="3"/>
      <c r="E22" s="50"/>
      <c r="F22" s="108" t="s">
        <v>145</v>
      </c>
      <c r="G22" s="108"/>
      <c r="H22" s="108"/>
      <c r="I22" s="108"/>
      <c r="J22" s="108"/>
      <c r="K22" s="108"/>
      <c r="L22" s="108"/>
      <c r="M22" s="115"/>
      <c r="N22" s="559" t="s">
        <v>377</v>
      </c>
      <c r="O22" s="559"/>
      <c r="P22" s="559"/>
      <c r="Q22" s="559"/>
      <c r="R22" s="559"/>
      <c r="S22" s="559"/>
      <c r="T22" s="598" t="s">
        <v>406</v>
      </c>
      <c r="U22" s="598"/>
      <c r="V22" s="598"/>
      <c r="W22" s="598"/>
      <c r="X22" s="598"/>
      <c r="Y22" s="598"/>
      <c r="Z22" s="598"/>
      <c r="AA22" s="598"/>
      <c r="AB22" s="598"/>
      <c r="AC22" s="598"/>
      <c r="AD22" s="57"/>
      <c r="AE22" s="13"/>
      <c r="AF22" s="2"/>
      <c r="AG22" s="2"/>
      <c r="AH22" s="116"/>
      <c r="AI22" s="107"/>
      <c r="AJ22" s="110"/>
      <c r="AM22" s="5"/>
      <c r="AN22" s="6"/>
      <c r="DD22" s="7"/>
      <c r="DE22" s="8"/>
      <c r="DF22" s="8"/>
      <c r="DG22" s="9"/>
      <c r="DH22" s="9"/>
      <c r="DI22" s="9"/>
      <c r="DJ22" s="9"/>
      <c r="DK22" s="9"/>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row>
    <row r="23" spans="1:231" s="4" customFormat="1" ht="22.5" customHeight="1">
      <c r="A23" s="10"/>
      <c r="B23" s="111"/>
      <c r="C23" s="2"/>
      <c r="D23" s="3"/>
      <c r="E23" s="50"/>
      <c r="F23" s="108" t="s">
        <v>146</v>
      </c>
      <c r="G23" s="108"/>
      <c r="H23" s="108"/>
      <c r="I23" s="108"/>
      <c r="J23" s="108"/>
      <c r="K23" s="108"/>
      <c r="L23" s="108"/>
      <c r="M23" s="108"/>
      <c r="N23" s="596" t="s">
        <v>379</v>
      </c>
      <c r="O23" s="596"/>
      <c r="P23" s="596"/>
      <c r="Q23" s="596"/>
      <c r="R23" s="596"/>
      <c r="S23" s="596"/>
      <c r="T23" s="596"/>
      <c r="U23" s="596"/>
      <c r="V23" s="596"/>
      <c r="W23" s="596"/>
      <c r="X23" s="596"/>
      <c r="Y23" s="596"/>
      <c r="Z23" s="596"/>
      <c r="AA23" s="596"/>
      <c r="AB23" s="596"/>
      <c r="AC23" s="596"/>
      <c r="AD23" s="57"/>
      <c r="AE23" s="13"/>
      <c r="AF23" s="2"/>
      <c r="AG23" s="2"/>
      <c r="AH23" s="106"/>
      <c r="AI23" s="107"/>
      <c r="AJ23" s="110"/>
      <c r="AM23" s="5"/>
      <c r="AN23" s="6"/>
      <c r="DD23" s="7"/>
      <c r="DE23" s="8"/>
      <c r="DF23" s="8"/>
      <c r="DG23" s="9"/>
      <c r="DH23" s="9"/>
      <c r="DI23" s="9"/>
      <c r="DJ23" s="9"/>
      <c r="DK23" s="9"/>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row>
    <row r="24" spans="1:231" s="4" customFormat="1" ht="22.5" customHeight="1">
      <c r="A24" s="10"/>
      <c r="B24" s="111"/>
      <c r="C24" s="2"/>
      <c r="D24" s="3"/>
      <c r="E24" s="50"/>
      <c r="F24" s="108"/>
      <c r="G24" s="108"/>
      <c r="H24" s="108"/>
      <c r="I24" s="108"/>
      <c r="J24" s="108"/>
      <c r="K24" s="108"/>
      <c r="L24" s="108"/>
      <c r="M24" s="108"/>
      <c r="N24" s="596" t="s">
        <v>380</v>
      </c>
      <c r="O24" s="596"/>
      <c r="P24" s="596"/>
      <c r="Q24" s="596"/>
      <c r="R24" s="596"/>
      <c r="S24" s="596"/>
      <c r="T24" s="596"/>
      <c r="U24" s="596"/>
      <c r="V24" s="596"/>
      <c r="W24" s="596"/>
      <c r="X24" s="596"/>
      <c r="Y24" s="596"/>
      <c r="Z24" s="596"/>
      <c r="AA24" s="596"/>
      <c r="AB24" s="596"/>
      <c r="AC24" s="596"/>
      <c r="AD24" s="57"/>
      <c r="AE24" s="13"/>
      <c r="AF24" s="2"/>
      <c r="AG24" s="2"/>
      <c r="AH24" s="106"/>
      <c r="AI24" s="107"/>
      <c r="AJ24" s="110"/>
      <c r="AM24" s="5"/>
      <c r="AN24" s="6"/>
      <c r="DD24" s="7"/>
      <c r="DE24" s="8"/>
      <c r="DF24" s="8"/>
      <c r="DG24" s="9"/>
      <c r="DH24" s="9"/>
      <c r="DI24" s="9"/>
      <c r="DJ24" s="9"/>
      <c r="DK24" s="9"/>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row>
    <row r="25" spans="1:231" s="4" customFormat="1" ht="22.5" customHeight="1">
      <c r="A25" s="10"/>
      <c r="B25" s="111"/>
      <c r="C25" s="2"/>
      <c r="D25" s="3"/>
      <c r="E25" s="50"/>
      <c r="F25" s="108"/>
      <c r="G25" s="108"/>
      <c r="H25" s="108"/>
      <c r="I25" s="108"/>
      <c r="J25" s="108"/>
      <c r="K25" s="108"/>
      <c r="L25" s="108"/>
      <c r="M25" s="108"/>
      <c r="N25" s="596" t="s">
        <v>382</v>
      </c>
      <c r="O25" s="596"/>
      <c r="P25" s="596"/>
      <c r="Q25" s="596"/>
      <c r="R25" s="596"/>
      <c r="S25" s="596"/>
      <c r="T25" s="596"/>
      <c r="U25" s="596"/>
      <c r="V25" s="596"/>
      <c r="W25" s="596"/>
      <c r="X25" s="596"/>
      <c r="Y25" s="596"/>
      <c r="Z25" s="596"/>
      <c r="AA25" s="596"/>
      <c r="AB25" s="596"/>
      <c r="AC25" s="596"/>
      <c r="AD25" s="57"/>
      <c r="AE25" s="13"/>
      <c r="AF25" s="2"/>
      <c r="AG25" s="2"/>
      <c r="AH25" s="106"/>
      <c r="AI25" s="107"/>
      <c r="AJ25" s="110"/>
      <c r="AM25" s="5"/>
      <c r="AN25" s="6"/>
      <c r="DD25" s="7"/>
      <c r="DE25" s="8"/>
      <c r="DF25" s="8"/>
      <c r="DG25" s="9"/>
      <c r="DH25" s="9"/>
      <c r="DI25" s="9"/>
      <c r="DJ25" s="9"/>
      <c r="DK25" s="9"/>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row>
    <row r="26" spans="1:231" s="8" customFormat="1" ht="22.5" customHeight="1">
      <c r="A26" s="10"/>
      <c r="B26" s="111"/>
      <c r="C26" s="2"/>
      <c r="D26" s="3"/>
      <c r="E26" s="50"/>
      <c r="F26" s="108" t="s">
        <v>381</v>
      </c>
      <c r="G26" s="108"/>
      <c r="H26" s="108"/>
      <c r="I26" s="108"/>
      <c r="J26" s="108"/>
      <c r="K26" s="108"/>
      <c r="L26" s="108"/>
      <c r="M26" s="108"/>
      <c r="N26" s="113" t="s">
        <v>112</v>
      </c>
      <c r="O26" s="108"/>
      <c r="P26" s="114">
        <v>23</v>
      </c>
      <c r="Q26" s="115" t="s">
        <v>103</v>
      </c>
      <c r="R26" s="55">
        <v>7</v>
      </c>
      <c r="S26" s="115" t="s">
        <v>104</v>
      </c>
      <c r="T26" s="55">
        <v>1</v>
      </c>
      <c r="U26" s="115" t="s">
        <v>105</v>
      </c>
      <c r="V26" s="594">
        <f>AI26</f>
        <v>6</v>
      </c>
      <c r="W26" s="594"/>
      <c r="X26" s="104" t="s">
        <v>407</v>
      </c>
      <c r="Y26" s="104"/>
      <c r="Z26" s="104"/>
      <c r="AA26" s="104"/>
      <c r="AB26" s="104"/>
      <c r="AC26" s="108"/>
      <c r="AD26" s="57"/>
      <c r="AE26" s="13"/>
      <c r="AF26" s="2"/>
      <c r="AG26" s="2"/>
      <c r="AH26" s="116" t="str">
        <f>CONCATENATE(N26,DBCS(P26),Q26,DBCS(R26),S26,DBCS(T26),U26)</f>
        <v>平成２３年７月１日</v>
      </c>
      <c r="AI26" s="117">
        <f>WEEKDAY(AH26,1)</f>
        <v>6</v>
      </c>
      <c r="AJ26" s="110"/>
      <c r="AK26" s="4"/>
      <c r="AL26" s="4"/>
      <c r="AM26" s="5"/>
      <c r="AN26" s="6"/>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7"/>
      <c r="DG26" s="9"/>
      <c r="DH26" s="9"/>
      <c r="DI26" s="9"/>
      <c r="DJ26" s="9"/>
      <c r="DK26" s="9"/>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row>
    <row r="27" spans="1:231" s="8" customFormat="1" ht="22.5" customHeight="1">
      <c r="A27" s="10"/>
      <c r="B27" s="111"/>
      <c r="C27" s="2"/>
      <c r="D27" s="3"/>
      <c r="E27" s="50"/>
      <c r="F27" s="108"/>
      <c r="G27" s="108"/>
      <c r="H27" s="108"/>
      <c r="I27" s="108"/>
      <c r="J27" s="108"/>
      <c r="K27" s="108"/>
      <c r="L27" s="108"/>
      <c r="M27" s="108"/>
      <c r="N27" s="113" t="s">
        <v>112</v>
      </c>
      <c r="O27" s="108"/>
      <c r="P27" s="114">
        <v>23</v>
      </c>
      <c r="Q27" s="115" t="s">
        <v>103</v>
      </c>
      <c r="R27" s="55">
        <v>8</v>
      </c>
      <c r="S27" s="115" t="s">
        <v>104</v>
      </c>
      <c r="T27" s="55">
        <v>31</v>
      </c>
      <c r="U27" s="115" t="s">
        <v>105</v>
      </c>
      <c r="V27" s="594">
        <f>AI27</f>
        <v>4</v>
      </c>
      <c r="W27" s="594"/>
      <c r="X27" s="104" t="s">
        <v>408</v>
      </c>
      <c r="Y27" s="104"/>
      <c r="Z27" s="599">
        <f>AH27-AH26+1</f>
        <v>62</v>
      </c>
      <c r="AA27" s="599"/>
      <c r="AB27" s="599"/>
      <c r="AC27" s="108"/>
      <c r="AD27" s="57"/>
      <c r="AE27" s="13"/>
      <c r="AF27" s="2"/>
      <c r="AG27" s="2"/>
      <c r="AH27" s="116" t="str">
        <f>CONCATENATE(N27,DBCS(P27),Q27,DBCS(R27),S27,DBCS(T27),U27)</f>
        <v>平成２３年８月３１日</v>
      </c>
      <c r="AI27" s="117">
        <f>WEEKDAY(AH27,1)</f>
        <v>4</v>
      </c>
      <c r="AJ27" s="110"/>
      <c r="AK27" s="4"/>
      <c r="AL27" s="4"/>
      <c r="AM27" s="5"/>
      <c r="AN27" s="6"/>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7"/>
      <c r="DG27" s="9"/>
      <c r="DH27" s="9"/>
      <c r="DI27" s="9"/>
      <c r="DJ27" s="9"/>
      <c r="DK27" s="9"/>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row>
    <row r="28" spans="1:231" s="8" customFormat="1" ht="22.5" customHeight="1">
      <c r="A28" s="10"/>
      <c r="B28" s="111"/>
      <c r="C28" s="2"/>
      <c r="D28" s="3"/>
      <c r="E28" s="50"/>
      <c r="F28" s="108"/>
      <c r="G28" s="108"/>
      <c r="H28" s="108"/>
      <c r="I28" s="108"/>
      <c r="J28" s="108"/>
      <c r="K28" s="108"/>
      <c r="L28" s="108"/>
      <c r="M28" s="108"/>
      <c r="N28" s="108" t="s">
        <v>383</v>
      </c>
      <c r="O28" s="108"/>
      <c r="P28" s="108"/>
      <c r="Q28" s="108"/>
      <c r="R28" s="108"/>
      <c r="S28" s="108"/>
      <c r="T28" s="108"/>
      <c r="U28" s="108"/>
      <c r="V28" s="108"/>
      <c r="W28" s="108"/>
      <c r="X28" s="108"/>
      <c r="Y28" s="108"/>
      <c r="Z28" s="108"/>
      <c r="AA28" s="108"/>
      <c r="AB28" s="108"/>
      <c r="AC28" s="108"/>
      <c r="AD28" s="57"/>
      <c r="AE28" s="13"/>
      <c r="AF28" s="2"/>
      <c r="AG28" s="2"/>
      <c r="AH28" s="116"/>
      <c r="AI28" s="117"/>
      <c r="AJ28" s="110"/>
      <c r="AK28" s="4"/>
      <c r="AL28" s="4"/>
      <c r="AM28" s="5"/>
      <c r="AN28" s="6"/>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7"/>
      <c r="DG28" s="9"/>
      <c r="DH28" s="9"/>
      <c r="DI28" s="9"/>
      <c r="DJ28" s="9"/>
      <c r="DK28" s="9"/>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row>
    <row r="29" spans="1:231" s="8" customFormat="1" ht="22.5" customHeight="1">
      <c r="A29" s="10"/>
      <c r="B29" s="111"/>
      <c r="C29" s="2"/>
      <c r="D29" s="3"/>
      <c r="E29" s="50"/>
      <c r="F29" s="108"/>
      <c r="G29" s="108"/>
      <c r="H29" s="108"/>
      <c r="I29" s="108"/>
      <c r="J29" s="108"/>
      <c r="K29" s="108"/>
      <c r="L29" s="108"/>
      <c r="M29" s="108"/>
      <c r="N29" s="108" t="s">
        <v>400</v>
      </c>
      <c r="O29" s="108"/>
      <c r="P29" s="108"/>
      <c r="Q29" s="108"/>
      <c r="R29" s="108"/>
      <c r="S29" s="108"/>
      <c r="T29" s="108"/>
      <c r="U29" s="108"/>
      <c r="V29" s="108"/>
      <c r="W29" s="108"/>
      <c r="X29" s="108"/>
      <c r="Y29" s="108"/>
      <c r="Z29" s="108"/>
      <c r="AA29" s="108"/>
      <c r="AB29" s="108"/>
      <c r="AC29" s="108"/>
      <c r="AD29" s="57"/>
      <c r="AE29" s="13"/>
      <c r="AF29" s="2"/>
      <c r="AG29" s="2"/>
      <c r="AH29" s="116"/>
      <c r="AI29" s="117"/>
      <c r="AJ29" s="110"/>
      <c r="AK29" s="4"/>
      <c r="AL29" s="4"/>
      <c r="AM29" s="5"/>
      <c r="AN29" s="6"/>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7"/>
      <c r="DG29" s="9"/>
      <c r="DH29" s="9"/>
      <c r="DI29" s="9"/>
      <c r="DJ29" s="9"/>
      <c r="DK29" s="9"/>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row>
    <row r="30" spans="1:231" s="8" customFormat="1" ht="22.5" customHeight="1">
      <c r="A30" s="10"/>
      <c r="B30" s="111"/>
      <c r="C30" s="2"/>
      <c r="D30" s="3"/>
      <c r="E30" s="50"/>
      <c r="F30" s="108" t="s">
        <v>389</v>
      </c>
      <c r="G30" s="108"/>
      <c r="H30" s="108"/>
      <c r="I30" s="108"/>
      <c r="J30" s="108"/>
      <c r="K30" s="108"/>
      <c r="L30" s="108"/>
      <c r="M30" s="108"/>
      <c r="N30" s="108" t="s">
        <v>390</v>
      </c>
      <c r="O30" s="108"/>
      <c r="P30" s="108"/>
      <c r="Q30" s="108"/>
      <c r="R30" s="108"/>
      <c r="S30" s="108"/>
      <c r="T30" s="108"/>
      <c r="U30" s="108"/>
      <c r="V30" s="108"/>
      <c r="W30" s="108"/>
      <c r="X30" s="108"/>
      <c r="Y30" s="108"/>
      <c r="Z30" s="108"/>
      <c r="AA30" s="108"/>
      <c r="AB30" s="108"/>
      <c r="AC30" s="108"/>
      <c r="AD30" s="57"/>
      <c r="AE30" s="13"/>
      <c r="AF30" s="2"/>
      <c r="AG30" s="2"/>
      <c r="AH30" s="116"/>
      <c r="AI30" s="117"/>
      <c r="AJ30" s="110"/>
      <c r="AK30" s="4"/>
      <c r="AL30" s="4"/>
      <c r="AM30" s="5"/>
      <c r="AN30" s="6"/>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7"/>
      <c r="DG30" s="9"/>
      <c r="DH30" s="9"/>
      <c r="DI30" s="9"/>
      <c r="DJ30" s="9"/>
      <c r="DK30" s="9"/>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row>
    <row r="31" spans="1:231" s="4" customFormat="1" ht="22.5" customHeight="1" thickBot="1">
      <c r="A31" s="10"/>
      <c r="B31" s="111"/>
      <c r="C31" s="2"/>
      <c r="D31" s="3"/>
      <c r="E31" s="50"/>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57"/>
      <c r="AE31" s="13"/>
      <c r="AF31" s="2"/>
      <c r="AG31" s="2"/>
      <c r="AH31" s="106"/>
      <c r="AI31" s="107"/>
      <c r="AJ31" s="110"/>
      <c r="AM31" s="5"/>
      <c r="AN31" s="6"/>
      <c r="DD31" s="7"/>
      <c r="DE31" s="8"/>
      <c r="DF31" s="8"/>
      <c r="DG31" s="9"/>
      <c r="DH31" s="9"/>
      <c r="DI31" s="9"/>
      <c r="DJ31" s="9"/>
      <c r="DK31" s="9"/>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row>
    <row r="32" spans="1:231" s="4" customFormat="1" ht="22.5" customHeight="1" thickTop="1">
      <c r="A32" s="10"/>
      <c r="B32" s="111"/>
      <c r="C32" s="2"/>
      <c r="D32" s="3"/>
      <c r="E32" s="601" t="s">
        <v>134</v>
      </c>
      <c r="F32" s="601"/>
      <c r="G32" s="601"/>
      <c r="H32" s="601"/>
      <c r="I32" s="601"/>
      <c r="J32" s="601"/>
      <c r="K32" s="601"/>
      <c r="L32" s="601"/>
      <c r="M32" s="601"/>
      <c r="N32" s="601"/>
      <c r="O32" s="601"/>
      <c r="P32" s="601"/>
      <c r="Q32" s="601"/>
      <c r="R32" s="601"/>
      <c r="S32" s="601"/>
      <c r="T32" s="601"/>
      <c r="U32" s="601"/>
      <c r="V32" s="601"/>
      <c r="W32" s="601"/>
      <c r="X32" s="601"/>
      <c r="Y32" s="601"/>
      <c r="Z32" s="601"/>
      <c r="AA32" s="601"/>
      <c r="AB32" s="601"/>
      <c r="AC32" s="601"/>
      <c r="AD32" s="601"/>
      <c r="AE32" s="13"/>
      <c r="AF32" s="2"/>
      <c r="AG32" s="2"/>
      <c r="AH32" s="106"/>
      <c r="AI32" s="107"/>
      <c r="AJ32" s="110"/>
      <c r="AM32" s="5"/>
      <c r="AN32" s="6"/>
      <c r="DD32" s="7"/>
      <c r="DE32" s="8"/>
      <c r="DF32" s="8"/>
      <c r="DG32" s="9"/>
      <c r="DH32" s="9"/>
      <c r="DI32" s="9"/>
      <c r="DJ32" s="9"/>
      <c r="DK32" s="9"/>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row>
    <row r="33" spans="1:231" s="8" customFormat="1" ht="3.75" customHeight="1" thickBot="1">
      <c r="A33" s="10"/>
      <c r="B33" s="111"/>
      <c r="C33" s="2"/>
      <c r="D33" s="3"/>
      <c r="E33" s="118"/>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8"/>
      <c r="AE33" s="13"/>
      <c r="AF33" s="120"/>
      <c r="AG33" s="2"/>
      <c r="AH33" s="106"/>
      <c r="AI33" s="3"/>
      <c r="AJ33" s="2"/>
      <c r="AK33" s="4"/>
      <c r="AL33" s="4"/>
      <c r="AM33" s="5"/>
      <c r="AN33" s="6"/>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7"/>
      <c r="DG33" s="9"/>
      <c r="DH33" s="9"/>
      <c r="DI33" s="9"/>
      <c r="DJ33" s="9"/>
      <c r="DK33" s="9"/>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row>
    <row r="34" spans="1:231" s="8" customFormat="1" ht="22.5" customHeight="1" thickTop="1">
      <c r="A34" s="10"/>
      <c r="B34" s="111"/>
      <c r="C34" s="2"/>
      <c r="D34" s="3"/>
      <c r="E34" s="92"/>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45"/>
      <c r="AE34" s="13"/>
      <c r="AF34" s="122"/>
      <c r="AG34" s="120"/>
      <c r="AH34" s="106"/>
      <c r="AI34" s="3"/>
      <c r="AJ34" s="106"/>
      <c r="AK34" s="4"/>
      <c r="AL34" s="4"/>
      <c r="AM34" s="5"/>
      <c r="AN34" s="6"/>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7"/>
      <c r="DG34" s="9"/>
      <c r="DH34" s="9"/>
      <c r="DI34" s="9"/>
      <c r="DJ34" s="9"/>
      <c r="DK34" s="9"/>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row>
    <row r="35" spans="1:231" s="8" customFormat="1" ht="22.5" customHeight="1">
      <c r="A35" s="10"/>
      <c r="B35" s="111"/>
      <c r="C35" s="2"/>
      <c r="D35" s="3"/>
      <c r="E35" s="50"/>
      <c r="F35" s="108" t="s">
        <v>391</v>
      </c>
      <c r="G35" s="108"/>
      <c r="H35" s="108"/>
      <c r="I35" s="108"/>
      <c r="J35" s="108"/>
      <c r="K35" s="108"/>
      <c r="L35" s="108"/>
      <c r="M35" s="108"/>
      <c r="N35" s="463" t="s">
        <v>384</v>
      </c>
      <c r="O35" s="108"/>
      <c r="P35" s="108"/>
      <c r="Q35" s="154"/>
      <c r="R35" s="154"/>
      <c r="S35" s="154"/>
      <c r="T35" s="154"/>
      <c r="U35" s="600" t="s">
        <v>398</v>
      </c>
      <c r="V35" s="600"/>
      <c r="W35" s="600"/>
      <c r="X35" s="600"/>
      <c r="Y35" s="600"/>
      <c r="Z35" s="600"/>
      <c r="AA35" s="600"/>
      <c r="AB35" s="600"/>
      <c r="AC35" s="600"/>
      <c r="AD35" s="57"/>
      <c r="AE35" s="13"/>
      <c r="AF35" s="123"/>
      <c r="AG35" s="123"/>
      <c r="AH35" s="123"/>
      <c r="AI35" s="124"/>
      <c r="AJ35" s="123"/>
      <c r="AK35" s="4"/>
      <c r="AL35" s="4"/>
      <c r="AM35" s="5"/>
      <c r="AN35" s="6"/>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7"/>
      <c r="DG35" s="9"/>
      <c r="DH35" s="9"/>
      <c r="DI35" s="9"/>
      <c r="DJ35" s="9"/>
      <c r="DK35" s="9"/>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row>
    <row r="36" spans="1:231" s="4" customFormat="1" ht="22.5" customHeight="1">
      <c r="A36" s="10"/>
      <c r="B36" s="111"/>
      <c r="C36" s="2"/>
      <c r="D36" s="3"/>
      <c r="E36" s="50"/>
      <c r="F36" s="108" t="s">
        <v>392</v>
      </c>
      <c r="G36" s="108"/>
      <c r="H36" s="108"/>
      <c r="I36" s="108"/>
      <c r="J36" s="108"/>
      <c r="K36" s="108"/>
      <c r="L36" s="108"/>
      <c r="M36" s="108"/>
      <c r="N36" s="12"/>
      <c r="O36" s="108"/>
      <c r="P36" s="108"/>
      <c r="Q36" s="108"/>
      <c r="R36" s="108"/>
      <c r="S36" s="108"/>
      <c r="T36" s="108"/>
      <c r="U36" s="108"/>
      <c r="V36" s="108"/>
      <c r="W36" s="108"/>
      <c r="X36" s="108"/>
      <c r="Y36" s="108"/>
      <c r="Z36" s="108"/>
      <c r="AA36" s="108"/>
      <c r="AB36" s="108"/>
      <c r="AC36" s="108"/>
      <c r="AD36" s="57"/>
      <c r="AE36" s="13"/>
      <c r="AF36" s="2"/>
      <c r="AG36" s="2"/>
      <c r="AH36" s="106"/>
      <c r="AI36" s="107"/>
      <c r="AJ36" s="110"/>
      <c r="AM36" s="5"/>
      <c r="AN36" s="6"/>
      <c r="DD36" s="7"/>
      <c r="DE36" s="8"/>
      <c r="DF36" s="8"/>
      <c r="DG36" s="9"/>
      <c r="DH36" s="9"/>
      <c r="DI36" s="9"/>
      <c r="DJ36" s="9"/>
      <c r="DK36" s="9"/>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row>
    <row r="37" spans="1:231" s="4" customFormat="1" ht="22.5" customHeight="1">
      <c r="A37" s="10"/>
      <c r="B37" s="111"/>
      <c r="C37" s="2"/>
      <c r="D37" s="3"/>
      <c r="E37" s="50"/>
      <c r="F37" s="108" t="s">
        <v>139</v>
      </c>
      <c r="G37" s="108"/>
      <c r="H37" s="108"/>
      <c r="I37" s="108"/>
      <c r="J37" s="108"/>
      <c r="K37" s="108"/>
      <c r="L37" s="108"/>
      <c r="M37" s="108"/>
      <c r="N37" s="595" t="s">
        <v>387</v>
      </c>
      <c r="O37" s="595"/>
      <c r="P37" s="595"/>
      <c r="Q37" s="595"/>
      <c r="R37" s="595"/>
      <c r="S37" s="595"/>
      <c r="T37" s="595"/>
      <c r="U37" s="595"/>
      <c r="V37" s="595"/>
      <c r="W37" s="595"/>
      <c r="X37" s="595"/>
      <c r="Y37" s="595"/>
      <c r="Z37" s="595"/>
      <c r="AA37" s="595"/>
      <c r="AB37" s="595"/>
      <c r="AC37" s="595"/>
      <c r="AD37" s="57"/>
      <c r="AE37" s="13"/>
      <c r="AF37" s="2"/>
      <c r="AG37" s="2"/>
      <c r="AH37" s="106"/>
      <c r="AI37" s="107"/>
      <c r="AJ37" s="110"/>
      <c r="AM37" s="5"/>
      <c r="AN37" s="6"/>
      <c r="DD37" s="7"/>
      <c r="DE37" s="8"/>
      <c r="DF37" s="8"/>
      <c r="DG37" s="9"/>
      <c r="DH37" s="9"/>
      <c r="DI37" s="9"/>
      <c r="DJ37" s="9"/>
      <c r="DK37" s="9"/>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row>
    <row r="38" spans="1:231" s="4" customFormat="1" ht="22.5" customHeight="1">
      <c r="A38" s="10"/>
      <c r="B38" s="111"/>
      <c r="C38" s="2"/>
      <c r="D38" s="3"/>
      <c r="E38" s="50"/>
      <c r="F38" s="108" t="s">
        <v>140</v>
      </c>
      <c r="G38" s="108"/>
      <c r="H38" s="108"/>
      <c r="I38" s="108"/>
      <c r="J38" s="108"/>
      <c r="K38" s="108"/>
      <c r="L38" s="108"/>
      <c r="M38" s="108"/>
      <c r="N38" s="113" t="s">
        <v>112</v>
      </c>
      <c r="O38" s="108"/>
      <c r="P38" s="114">
        <v>23</v>
      </c>
      <c r="Q38" s="115" t="s">
        <v>103</v>
      </c>
      <c r="R38" s="55">
        <v>5</v>
      </c>
      <c r="S38" s="115" t="s">
        <v>104</v>
      </c>
      <c r="T38" s="55">
        <v>31</v>
      </c>
      <c r="U38" s="115" t="s">
        <v>105</v>
      </c>
      <c r="V38" s="594">
        <f>AI38</f>
        <v>3</v>
      </c>
      <c r="W38" s="594"/>
      <c r="X38" s="597" t="s">
        <v>196</v>
      </c>
      <c r="Y38" s="597"/>
      <c r="Z38" s="597"/>
      <c r="AA38" s="597"/>
      <c r="AB38" s="597"/>
      <c r="AC38" s="597"/>
      <c r="AD38" s="57"/>
      <c r="AE38" s="13"/>
      <c r="AF38" s="2"/>
      <c r="AG38" s="2"/>
      <c r="AH38" s="116" t="str">
        <f>CONCATENATE(N38,DBCS(P38),Q38,DBCS(R38),S38,DBCS(T38),U38)</f>
        <v>平成２３年５月３１日</v>
      </c>
      <c r="AI38" s="117">
        <f>WEEKDAY(AH38,1)</f>
        <v>3</v>
      </c>
      <c r="AJ38" s="110"/>
      <c r="AM38" s="5"/>
      <c r="AN38" s="6"/>
      <c r="DD38" s="7"/>
      <c r="DE38" s="8"/>
      <c r="DF38" s="8"/>
      <c r="DG38" s="9"/>
      <c r="DH38" s="9"/>
      <c r="DI38" s="9"/>
      <c r="DJ38" s="9"/>
      <c r="DK38" s="9"/>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row>
    <row r="39" spans="1:231" s="4" customFormat="1" ht="22.5" customHeight="1">
      <c r="A39" s="10"/>
      <c r="B39" s="111"/>
      <c r="C39" s="2"/>
      <c r="D39" s="3"/>
      <c r="E39" s="50"/>
      <c r="F39" s="108" t="s">
        <v>141</v>
      </c>
      <c r="G39" s="108"/>
      <c r="H39" s="108"/>
      <c r="I39" s="108"/>
      <c r="J39" s="108"/>
      <c r="K39" s="108"/>
      <c r="L39" s="108"/>
      <c r="M39" s="108"/>
      <c r="N39" s="113" t="s">
        <v>112</v>
      </c>
      <c r="O39" s="108"/>
      <c r="P39" s="114">
        <v>23</v>
      </c>
      <c r="Q39" s="115" t="s">
        <v>103</v>
      </c>
      <c r="R39" s="55">
        <v>6</v>
      </c>
      <c r="S39" s="115" t="s">
        <v>104</v>
      </c>
      <c r="T39" s="55">
        <v>6</v>
      </c>
      <c r="U39" s="115" t="s">
        <v>105</v>
      </c>
      <c r="V39" s="594">
        <f>AI39</f>
        <v>2</v>
      </c>
      <c r="W39" s="594"/>
      <c r="X39" s="597" t="s">
        <v>142</v>
      </c>
      <c r="Y39" s="597"/>
      <c r="Z39" s="597"/>
      <c r="AA39" s="597"/>
      <c r="AB39" s="597"/>
      <c r="AC39" s="597"/>
      <c r="AD39" s="57"/>
      <c r="AE39" s="13"/>
      <c r="AF39" s="2"/>
      <c r="AG39" s="2"/>
      <c r="AH39" s="116" t="str">
        <f>CONCATENATE(N39,DBCS(P39),Q39,DBCS(R39),S39,DBCS(T39),U39)</f>
        <v>平成２３年６月６日</v>
      </c>
      <c r="AI39" s="117">
        <f>WEEKDAY(AH39,1)</f>
        <v>2</v>
      </c>
      <c r="AJ39" s="110"/>
      <c r="AM39" s="5"/>
      <c r="AN39" s="6"/>
      <c r="DD39" s="7"/>
      <c r="DE39" s="8"/>
      <c r="DF39" s="8"/>
      <c r="DG39" s="9"/>
      <c r="DH39" s="9"/>
      <c r="DI39" s="9"/>
      <c r="DJ39" s="9"/>
      <c r="DK39" s="9"/>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row>
    <row r="40" spans="1:231" s="4" customFormat="1" ht="22.5" customHeight="1">
      <c r="A40" s="10"/>
      <c r="B40" s="111"/>
      <c r="C40" s="2"/>
      <c r="D40" s="3"/>
      <c r="E40" s="50"/>
      <c r="F40" s="108" t="s">
        <v>143</v>
      </c>
      <c r="G40" s="108"/>
      <c r="H40" s="108"/>
      <c r="I40" s="108"/>
      <c r="J40" s="108"/>
      <c r="K40" s="108"/>
      <c r="L40" s="108"/>
      <c r="M40" s="108"/>
      <c r="N40" s="602" t="s">
        <v>144</v>
      </c>
      <c r="O40" s="602"/>
      <c r="P40" s="602"/>
      <c r="Q40" s="602"/>
      <c r="R40" s="602"/>
      <c r="S40" s="602"/>
      <c r="T40" s="602"/>
      <c r="U40" s="602"/>
      <c r="V40" s="602"/>
      <c r="W40" s="602"/>
      <c r="X40" s="602"/>
      <c r="Y40" s="602"/>
      <c r="Z40" s="602"/>
      <c r="AA40" s="602"/>
      <c r="AB40" s="602"/>
      <c r="AC40" s="602"/>
      <c r="AD40" s="57"/>
      <c r="AE40" s="13"/>
      <c r="AF40" s="2"/>
      <c r="AG40" s="2"/>
      <c r="AH40" s="106"/>
      <c r="AI40" s="107"/>
      <c r="AJ40" s="110"/>
      <c r="AM40" s="5"/>
      <c r="AN40" s="6"/>
      <c r="DD40" s="7"/>
      <c r="DE40" s="8"/>
      <c r="DF40" s="8"/>
      <c r="DG40" s="9"/>
      <c r="DH40" s="9"/>
      <c r="DI40" s="9"/>
      <c r="DJ40" s="9"/>
      <c r="DK40" s="9"/>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row>
    <row r="41" spans="1:231" s="8" customFormat="1" ht="22.5" customHeight="1">
      <c r="A41" s="10"/>
      <c r="B41" s="111"/>
      <c r="C41" s="2"/>
      <c r="D41" s="3"/>
      <c r="E41" s="50"/>
      <c r="F41" s="108" t="s">
        <v>147</v>
      </c>
      <c r="G41" s="108"/>
      <c r="H41" s="108"/>
      <c r="I41" s="108"/>
      <c r="J41" s="108"/>
      <c r="K41" s="108"/>
      <c r="L41" s="108"/>
      <c r="M41" s="108"/>
      <c r="N41" s="603" t="s">
        <v>386</v>
      </c>
      <c r="O41" s="603"/>
      <c r="P41" s="603"/>
      <c r="Q41" s="603"/>
      <c r="R41" s="603"/>
      <c r="S41" s="603"/>
      <c r="T41" s="603"/>
      <c r="V41" s="595" t="s">
        <v>385</v>
      </c>
      <c r="W41" s="595"/>
      <c r="X41" s="595"/>
      <c r="Y41" s="595"/>
      <c r="Z41" s="595"/>
      <c r="AA41" s="595"/>
      <c r="AB41" s="595"/>
      <c r="AC41" s="595"/>
      <c r="AD41" s="57"/>
      <c r="AE41" s="13"/>
      <c r="AF41" s="123"/>
      <c r="AG41" s="123"/>
      <c r="AH41" s="123"/>
      <c r="AI41" s="124"/>
      <c r="AJ41" s="123"/>
      <c r="AK41" s="4"/>
      <c r="AL41" s="4"/>
      <c r="AM41" s="5"/>
      <c r="AN41" s="6"/>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7"/>
      <c r="DG41" s="9"/>
      <c r="DH41" s="9"/>
      <c r="DI41" s="9"/>
      <c r="DJ41" s="9"/>
      <c r="DK41" s="9"/>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row>
    <row r="42" spans="1:231" s="8" customFormat="1" ht="30" customHeight="1">
      <c r="A42" s="10"/>
      <c r="B42" s="111"/>
      <c r="C42" s="2"/>
      <c r="D42" s="3"/>
      <c r="E42" s="50"/>
      <c r="F42" s="108" t="s">
        <v>148</v>
      </c>
      <c r="G42" s="108"/>
      <c r="H42" s="108"/>
      <c r="I42" s="108"/>
      <c r="J42" s="108"/>
      <c r="K42" s="108"/>
      <c r="L42" s="108"/>
      <c r="M42" s="108"/>
      <c r="N42" s="162" t="s">
        <v>165</v>
      </c>
      <c r="O42" s="104"/>
      <c r="P42" s="104"/>
      <c r="Q42" s="104"/>
      <c r="R42" s="104"/>
      <c r="S42" s="609" t="s">
        <v>399</v>
      </c>
      <c r="T42" s="609"/>
      <c r="U42" s="609"/>
      <c r="V42" s="609"/>
      <c r="W42" s="609"/>
      <c r="X42" s="609"/>
      <c r="Y42" s="609"/>
      <c r="Z42" s="609"/>
      <c r="AA42" s="609"/>
      <c r="AB42" s="609"/>
      <c r="AC42" s="609"/>
      <c r="AD42" s="57"/>
      <c r="AE42" s="13"/>
      <c r="AF42" s="123"/>
      <c r="AG42" s="122"/>
      <c r="AH42" s="123"/>
      <c r="AI42" s="124"/>
      <c r="AJ42" s="123"/>
      <c r="AK42" s="4"/>
      <c r="AL42" s="4"/>
      <c r="AM42" s="5"/>
      <c r="AN42" s="6"/>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7"/>
      <c r="DG42" s="9"/>
      <c r="DH42" s="9"/>
      <c r="DI42" s="9"/>
      <c r="DJ42" s="9"/>
      <c r="DK42" s="9"/>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row>
    <row r="43" spans="1:231" s="8" customFormat="1" ht="26.25" customHeight="1">
      <c r="A43" s="10"/>
      <c r="B43" s="111"/>
      <c r="C43" s="2"/>
      <c r="D43" s="3"/>
      <c r="E43" s="50"/>
      <c r="F43" s="108"/>
      <c r="G43" s="108"/>
      <c r="H43" s="108"/>
      <c r="I43" s="108"/>
      <c r="J43" s="108"/>
      <c r="K43" s="108"/>
      <c r="L43" s="108"/>
      <c r="M43" s="108"/>
      <c r="N43" s="162" t="s">
        <v>166</v>
      </c>
      <c r="O43" s="104"/>
      <c r="P43" s="104"/>
      <c r="Q43" s="104"/>
      <c r="R43" s="104"/>
      <c r="S43" s="609" t="s">
        <v>192</v>
      </c>
      <c r="T43" s="609"/>
      <c r="U43" s="609"/>
      <c r="V43" s="609"/>
      <c r="W43" s="609"/>
      <c r="X43" s="609"/>
      <c r="Y43" s="609"/>
      <c r="Z43" s="609"/>
      <c r="AA43" s="609"/>
      <c r="AB43" s="609"/>
      <c r="AC43" s="609"/>
      <c r="AD43" s="57"/>
      <c r="AE43" s="13"/>
      <c r="AF43" s="123"/>
      <c r="AG43" s="122"/>
      <c r="AH43" s="123"/>
      <c r="AI43" s="124"/>
      <c r="AJ43" s="123"/>
      <c r="AK43" s="4"/>
      <c r="AL43" s="4"/>
      <c r="AM43" s="5"/>
      <c r="AN43" s="6"/>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7"/>
      <c r="DG43" s="9"/>
      <c r="DH43" s="9"/>
      <c r="DI43" s="9"/>
      <c r="DJ43" s="9"/>
      <c r="DK43" s="9"/>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row>
    <row r="44" spans="1:231" s="8" customFormat="1" ht="22.5" customHeight="1">
      <c r="A44" s="10"/>
      <c r="B44" s="111"/>
      <c r="C44" s="2"/>
      <c r="D44" s="3"/>
      <c r="E44" s="50"/>
      <c r="F44" s="108" t="s">
        <v>149</v>
      </c>
      <c r="G44" s="108"/>
      <c r="H44" s="108"/>
      <c r="I44" s="108"/>
      <c r="J44" s="108"/>
      <c r="K44" s="108"/>
      <c r="L44" s="108"/>
      <c r="M44" s="108"/>
      <c r="N44" s="162" t="s">
        <v>167</v>
      </c>
      <c r="O44" s="104"/>
      <c r="P44" s="104"/>
      <c r="Q44" s="104"/>
      <c r="R44" s="104"/>
      <c r="S44" s="609" t="s">
        <v>191</v>
      </c>
      <c r="T44" s="609"/>
      <c r="U44" s="609"/>
      <c r="V44" s="609"/>
      <c r="W44" s="609"/>
      <c r="X44" s="609"/>
      <c r="Y44" s="609"/>
      <c r="Z44" s="609"/>
      <c r="AA44" s="609"/>
      <c r="AB44" s="609"/>
      <c r="AC44" s="609"/>
      <c r="AD44" s="57"/>
      <c r="AE44" s="13"/>
      <c r="AF44" s="123"/>
      <c r="AG44" s="123"/>
      <c r="AH44" s="123"/>
      <c r="AI44" s="124"/>
      <c r="AJ44" s="123"/>
      <c r="AK44" s="4"/>
      <c r="AL44" s="4"/>
      <c r="AM44" s="5"/>
      <c r="AN44" s="6"/>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7"/>
      <c r="DG44" s="9"/>
      <c r="DH44" s="9"/>
      <c r="DI44" s="9"/>
      <c r="DJ44" s="9"/>
      <c r="DK44" s="9"/>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row>
    <row r="45" spans="1:231" s="8" customFormat="1" ht="37.5" customHeight="1">
      <c r="A45" s="10"/>
      <c r="B45" s="111"/>
      <c r="C45" s="2"/>
      <c r="D45" s="3"/>
      <c r="E45" s="50"/>
      <c r="F45" s="108"/>
      <c r="G45" s="108"/>
      <c r="H45" s="108"/>
      <c r="I45" s="108"/>
      <c r="J45" s="108"/>
      <c r="K45" s="108"/>
      <c r="L45" s="108"/>
      <c r="M45" s="108"/>
      <c r="N45" s="162" t="s">
        <v>168</v>
      </c>
      <c r="O45" s="161"/>
      <c r="P45" s="161"/>
      <c r="Q45" s="161"/>
      <c r="R45" s="161"/>
      <c r="S45" s="609" t="s">
        <v>194</v>
      </c>
      <c r="T45" s="609"/>
      <c r="U45" s="609"/>
      <c r="V45" s="609"/>
      <c r="W45" s="609"/>
      <c r="X45" s="609"/>
      <c r="Y45" s="609"/>
      <c r="Z45" s="609"/>
      <c r="AA45" s="609"/>
      <c r="AB45" s="609"/>
      <c r="AC45" s="609"/>
      <c r="AD45" s="57"/>
      <c r="AE45" s="13"/>
      <c r="AF45" s="123"/>
      <c r="AG45" s="123"/>
      <c r="AH45" s="123"/>
      <c r="AI45" s="124"/>
      <c r="AJ45" s="123"/>
      <c r="AK45" s="4"/>
      <c r="AL45" s="4"/>
      <c r="AM45" s="5"/>
      <c r="AN45" s="6"/>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7"/>
      <c r="DG45" s="9"/>
      <c r="DH45" s="9"/>
      <c r="DI45" s="9"/>
      <c r="DJ45" s="9"/>
      <c r="DK45" s="9"/>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row>
    <row r="46" spans="1:231" s="8" customFormat="1" ht="37.5" customHeight="1">
      <c r="A46" s="10"/>
      <c r="B46" s="111"/>
      <c r="C46" s="2"/>
      <c r="D46" s="3"/>
      <c r="E46" s="50"/>
      <c r="F46" s="108"/>
      <c r="G46" s="108"/>
      <c r="H46" s="108"/>
      <c r="I46" s="108"/>
      <c r="J46" s="108"/>
      <c r="K46" s="108"/>
      <c r="L46" s="108"/>
      <c r="M46" s="108"/>
      <c r="N46" s="162" t="s">
        <v>169</v>
      </c>
      <c r="O46" s="161"/>
      <c r="P46" s="161"/>
      <c r="Q46" s="161"/>
      <c r="R46" s="161"/>
      <c r="S46" s="609" t="s">
        <v>193</v>
      </c>
      <c r="T46" s="609"/>
      <c r="U46" s="609"/>
      <c r="V46" s="609"/>
      <c r="W46" s="609"/>
      <c r="X46" s="609"/>
      <c r="Y46" s="609"/>
      <c r="Z46" s="609"/>
      <c r="AA46" s="609"/>
      <c r="AB46" s="609"/>
      <c r="AC46" s="609"/>
      <c r="AD46" s="57"/>
      <c r="AE46" s="13"/>
      <c r="AF46" s="123"/>
      <c r="AG46" s="123"/>
      <c r="AH46" s="123"/>
      <c r="AI46" s="124"/>
      <c r="AJ46" s="123"/>
      <c r="AK46" s="4"/>
      <c r="AL46" s="6"/>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7"/>
      <c r="DG46" s="9"/>
      <c r="DH46" s="9"/>
      <c r="DI46" s="9"/>
      <c r="DJ46" s="9"/>
      <c r="DK46" s="9"/>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row>
    <row r="47" spans="1:231" s="8" customFormat="1" ht="22.5" customHeight="1">
      <c r="A47" s="10"/>
      <c r="B47" s="111"/>
      <c r="C47" s="2"/>
      <c r="D47" s="3"/>
      <c r="E47" s="50"/>
      <c r="F47" s="108" t="s">
        <v>393</v>
      </c>
      <c r="G47" s="108"/>
      <c r="H47" s="108"/>
      <c r="I47" s="108"/>
      <c r="J47" s="108"/>
      <c r="K47" s="108"/>
      <c r="L47" s="108"/>
      <c r="M47" s="108"/>
      <c r="N47" s="108" t="s">
        <v>150</v>
      </c>
      <c r="O47" s="108"/>
      <c r="P47" s="108"/>
      <c r="Q47" s="108"/>
      <c r="R47" s="108"/>
      <c r="S47" s="108"/>
      <c r="T47" s="108"/>
      <c r="U47" s="108"/>
      <c r="V47" s="108"/>
      <c r="W47" s="108"/>
      <c r="X47" s="108"/>
      <c r="Y47" s="108"/>
      <c r="Z47" s="108"/>
      <c r="AA47" s="108"/>
      <c r="AB47" s="108"/>
      <c r="AC47" s="108"/>
      <c r="AD47" s="57"/>
      <c r="AE47" s="13"/>
      <c r="AF47" s="123"/>
      <c r="AG47" s="123"/>
      <c r="AH47" s="123"/>
      <c r="AI47" s="124"/>
      <c r="AJ47" s="123"/>
      <c r="AK47" s="5"/>
      <c r="AL47" s="6"/>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7"/>
      <c r="DG47" s="9"/>
      <c r="DH47" s="9"/>
      <c r="DI47" s="9"/>
      <c r="DJ47" s="9"/>
      <c r="DK47" s="9"/>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row>
    <row r="48" spans="1:231" s="8" customFormat="1" ht="22.5" customHeight="1">
      <c r="A48" s="10"/>
      <c r="B48" s="111"/>
      <c r="C48" s="2"/>
      <c r="D48" s="3"/>
      <c r="E48" s="50"/>
      <c r="F48" s="108" t="s">
        <v>179</v>
      </c>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57"/>
      <c r="AE48" s="13"/>
      <c r="AF48" s="123"/>
      <c r="AG48" s="124"/>
      <c r="AH48" s="123"/>
      <c r="AI48" s="4"/>
      <c r="AJ48" s="4"/>
      <c r="AK48" s="4"/>
      <c r="AL48" s="4"/>
      <c r="AM48" s="5"/>
      <c r="AN48" s="6"/>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7"/>
      <c r="DG48" s="9"/>
      <c r="DH48" s="9"/>
      <c r="DI48" s="9"/>
      <c r="DJ48" s="9"/>
      <c r="DK48" s="9"/>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row>
    <row r="49" spans="1:231" s="8" customFormat="1" ht="22.5" customHeight="1">
      <c r="A49" s="10"/>
      <c r="B49" s="111"/>
      <c r="C49" s="2"/>
      <c r="D49" s="3"/>
      <c r="E49" s="50"/>
      <c r="F49" s="108" t="s">
        <v>394</v>
      </c>
      <c r="G49" s="108"/>
      <c r="H49" s="108"/>
      <c r="I49" s="108"/>
      <c r="J49" s="108"/>
      <c r="K49" s="108"/>
      <c r="L49" s="108"/>
      <c r="M49" s="108"/>
      <c r="N49" s="108" t="s">
        <v>388</v>
      </c>
      <c r="O49" s="108"/>
      <c r="P49" s="108"/>
      <c r="Q49" s="464"/>
      <c r="R49" s="464"/>
      <c r="S49" s="464"/>
      <c r="T49" s="464"/>
      <c r="U49" s="464"/>
      <c r="V49" s="108"/>
      <c r="W49" s="108"/>
      <c r="X49" s="108"/>
      <c r="Z49" s="108"/>
      <c r="AA49" s="108"/>
      <c r="AB49" s="108"/>
      <c r="AC49" s="108"/>
      <c r="AD49" s="57"/>
      <c r="AE49" s="13"/>
      <c r="AF49" s="123"/>
      <c r="AG49" s="123"/>
      <c r="AH49" s="123"/>
      <c r="AI49" s="124"/>
      <c r="AJ49" s="123"/>
      <c r="AK49" s="4"/>
      <c r="AL49" s="4"/>
      <c r="AM49" s="5"/>
      <c r="AN49" s="6"/>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7"/>
      <c r="DG49" s="9"/>
      <c r="DH49" s="9"/>
      <c r="DI49" s="9"/>
      <c r="DJ49" s="9"/>
      <c r="DK49" s="9"/>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row>
    <row r="50" spans="1:231" s="8" customFormat="1" ht="22.5" customHeight="1">
      <c r="A50" s="10"/>
      <c r="B50" s="111"/>
      <c r="C50" s="2"/>
      <c r="D50" s="3"/>
      <c r="E50" s="50"/>
      <c r="F50" s="108" t="s">
        <v>395</v>
      </c>
      <c r="G50" s="108"/>
      <c r="H50" s="108"/>
      <c r="I50" s="108"/>
      <c r="J50" s="108"/>
      <c r="K50" s="108"/>
      <c r="L50" s="108"/>
      <c r="M50" s="108"/>
      <c r="N50" s="604" t="s">
        <v>151</v>
      </c>
      <c r="O50" s="604"/>
      <c r="P50" s="605">
        <v>7</v>
      </c>
      <c r="Q50" s="605"/>
      <c r="R50" s="108"/>
      <c r="S50" s="602" t="s">
        <v>157</v>
      </c>
      <c r="T50" s="602"/>
      <c r="U50" s="602"/>
      <c r="V50" s="602"/>
      <c r="W50" s="108"/>
      <c r="X50" s="108"/>
      <c r="Y50" s="606" t="s">
        <v>161</v>
      </c>
      <c r="Z50" s="606"/>
      <c r="AA50" s="606"/>
      <c r="AB50" s="606"/>
      <c r="AC50" s="606"/>
      <c r="AD50" s="57"/>
      <c r="AE50" s="13"/>
      <c r="AF50" s="123"/>
      <c r="AG50" s="123"/>
      <c r="AH50" s="123"/>
      <c r="AI50" s="124"/>
      <c r="AJ50" s="123"/>
      <c r="AK50" s="4"/>
      <c r="AL50" s="4"/>
      <c r="AM50" s="5"/>
      <c r="AN50" s="6"/>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7"/>
      <c r="DG50" s="9"/>
      <c r="DH50" s="9"/>
      <c r="DI50" s="9"/>
      <c r="DJ50" s="9"/>
      <c r="DK50" s="9"/>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row>
    <row r="51" spans="1:231" s="8" customFormat="1" ht="22.5" customHeight="1">
      <c r="A51" s="10"/>
      <c r="B51" s="111"/>
      <c r="C51" s="2"/>
      <c r="D51" s="3"/>
      <c r="E51" s="50"/>
      <c r="F51" s="108"/>
      <c r="G51" s="108"/>
      <c r="H51" s="108"/>
      <c r="I51" s="108"/>
      <c r="J51" s="108"/>
      <c r="K51" s="108"/>
      <c r="L51" s="108"/>
      <c r="M51" s="108"/>
      <c r="N51" s="604" t="s">
        <v>152</v>
      </c>
      <c r="O51" s="604"/>
      <c r="P51" s="605">
        <v>1</v>
      </c>
      <c r="Q51" s="605"/>
      <c r="R51" s="108"/>
      <c r="S51" s="602" t="s">
        <v>157</v>
      </c>
      <c r="T51" s="602"/>
      <c r="U51" s="602"/>
      <c r="V51" s="602"/>
      <c r="W51" s="108"/>
      <c r="X51" s="108"/>
      <c r="Y51" s="108"/>
      <c r="Z51" s="108"/>
      <c r="AA51" s="108"/>
      <c r="AB51" s="108"/>
      <c r="AC51" s="108"/>
      <c r="AD51" s="57"/>
      <c r="AE51" s="13"/>
      <c r="AF51" s="123"/>
      <c r="AG51" s="123"/>
      <c r="AH51" s="123"/>
      <c r="AI51" s="124"/>
      <c r="AJ51" s="123"/>
      <c r="AK51" s="4"/>
      <c r="AL51" s="4"/>
      <c r="AM51" s="5"/>
      <c r="AN51" s="6"/>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7"/>
      <c r="DG51" s="9"/>
      <c r="DH51" s="9"/>
      <c r="DI51" s="9"/>
      <c r="DJ51" s="9"/>
      <c r="DK51" s="9"/>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row>
    <row r="52" spans="1:231" s="8" customFormat="1" ht="22.5" customHeight="1">
      <c r="A52" s="10"/>
      <c r="B52" s="111"/>
      <c r="C52" s="2"/>
      <c r="D52" s="3"/>
      <c r="E52" s="50"/>
      <c r="F52" s="108"/>
      <c r="G52" s="108"/>
      <c r="H52" s="108"/>
      <c r="I52" s="108"/>
      <c r="J52" s="108"/>
      <c r="K52" s="108"/>
      <c r="L52" s="108"/>
      <c r="M52" s="108"/>
      <c r="N52" s="604" t="s">
        <v>153</v>
      </c>
      <c r="O52" s="604"/>
      <c r="P52" s="605">
        <v>3</v>
      </c>
      <c r="Q52" s="605"/>
      <c r="R52" s="108"/>
      <c r="S52" s="602" t="s">
        <v>158</v>
      </c>
      <c r="T52" s="602"/>
      <c r="U52" s="602"/>
      <c r="V52" s="602"/>
      <c r="W52" s="108"/>
      <c r="X52" s="108"/>
      <c r="Y52" s="108"/>
      <c r="Z52" s="108"/>
      <c r="AA52" s="108"/>
      <c r="AB52" s="108"/>
      <c r="AC52" s="108"/>
      <c r="AD52" s="57"/>
      <c r="AE52" s="13"/>
      <c r="AF52" s="123"/>
      <c r="AG52" s="123"/>
      <c r="AH52" s="123"/>
      <c r="AI52" s="124"/>
      <c r="AJ52" s="123"/>
      <c r="AK52" s="4"/>
      <c r="AL52" s="4"/>
      <c r="AM52" s="5"/>
      <c r="AN52" s="6"/>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7"/>
      <c r="DG52" s="9"/>
      <c r="DH52" s="9"/>
      <c r="DI52" s="9"/>
      <c r="DJ52" s="9"/>
      <c r="DK52" s="9"/>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row>
    <row r="53" spans="1:231" s="8" customFormat="1" ht="22.5" customHeight="1">
      <c r="A53" s="10"/>
      <c r="B53" s="111"/>
      <c r="C53" s="2"/>
      <c r="D53" s="3"/>
      <c r="E53" s="50"/>
      <c r="F53" s="108"/>
      <c r="G53" s="108"/>
      <c r="H53" s="108"/>
      <c r="I53" s="108"/>
      <c r="J53" s="108"/>
      <c r="K53" s="108"/>
      <c r="L53" s="108"/>
      <c r="M53" s="108"/>
      <c r="N53" s="604" t="s">
        <v>154</v>
      </c>
      <c r="O53" s="604"/>
      <c r="P53" s="605">
        <v>3</v>
      </c>
      <c r="Q53" s="605"/>
      <c r="R53" s="108"/>
      <c r="S53" s="602" t="s">
        <v>159</v>
      </c>
      <c r="T53" s="602"/>
      <c r="U53" s="602"/>
      <c r="V53" s="602"/>
      <c r="W53" s="108"/>
      <c r="X53" s="108"/>
      <c r="Y53" s="108"/>
      <c r="Z53" s="108"/>
      <c r="AA53" s="108"/>
      <c r="AB53" s="108"/>
      <c r="AC53" s="108"/>
      <c r="AD53" s="57"/>
      <c r="AE53" s="13"/>
      <c r="AF53" s="123"/>
      <c r="AG53" s="123"/>
      <c r="AH53" s="123"/>
      <c r="AI53" s="124"/>
      <c r="AJ53" s="123"/>
      <c r="AK53" s="4"/>
      <c r="AL53" s="4"/>
      <c r="AM53" s="5"/>
      <c r="AN53" s="6"/>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7"/>
      <c r="DG53" s="9"/>
      <c r="DH53" s="9"/>
      <c r="DI53" s="9"/>
      <c r="DJ53" s="9"/>
      <c r="DK53" s="9"/>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row>
    <row r="54" spans="1:231" s="4" customFormat="1" ht="22.5" customHeight="1">
      <c r="A54" s="10"/>
      <c r="B54" s="111"/>
      <c r="C54" s="2"/>
      <c r="D54" s="3"/>
      <c r="E54" s="50"/>
      <c r="F54" s="108"/>
      <c r="G54" s="108"/>
      <c r="H54" s="108"/>
      <c r="I54" s="108"/>
      <c r="J54" s="108"/>
      <c r="K54" s="108"/>
      <c r="L54" s="108"/>
      <c r="M54" s="108"/>
      <c r="N54" s="604" t="s">
        <v>155</v>
      </c>
      <c r="O54" s="604"/>
      <c r="P54" s="605">
        <v>7</v>
      </c>
      <c r="Q54" s="605"/>
      <c r="R54" s="108"/>
      <c r="S54" s="602" t="s">
        <v>396</v>
      </c>
      <c r="T54" s="602"/>
      <c r="U54" s="602"/>
      <c r="V54" s="602"/>
      <c r="W54" s="108"/>
      <c r="X54" s="108"/>
      <c r="Y54" s="108"/>
      <c r="Z54" s="108"/>
      <c r="AA54" s="108"/>
      <c r="AB54" s="108"/>
      <c r="AC54" s="108"/>
      <c r="AD54" s="57"/>
      <c r="AE54" s="13"/>
      <c r="AF54" s="123"/>
      <c r="AG54" s="123"/>
      <c r="AH54" s="123"/>
      <c r="AI54" s="124"/>
      <c r="AJ54" s="123"/>
      <c r="AM54" s="5"/>
      <c r="AN54" s="6"/>
      <c r="DD54" s="7"/>
      <c r="DE54" s="8"/>
      <c r="DF54" s="8"/>
      <c r="DG54" s="9"/>
      <c r="DH54" s="9"/>
      <c r="DI54" s="9"/>
      <c r="DJ54" s="9"/>
      <c r="DK54" s="9"/>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row>
    <row r="55" spans="1:231" s="4" customFormat="1" ht="22.5" customHeight="1">
      <c r="A55" s="10"/>
      <c r="B55" s="111"/>
      <c r="C55" s="2"/>
      <c r="D55" s="3"/>
      <c r="E55" s="50"/>
      <c r="F55" s="108"/>
      <c r="G55" s="108"/>
      <c r="H55" s="108"/>
      <c r="I55" s="108"/>
      <c r="J55" s="108"/>
      <c r="K55" s="108"/>
      <c r="L55" s="108"/>
      <c r="M55" s="108"/>
      <c r="N55" s="604" t="s">
        <v>156</v>
      </c>
      <c r="O55" s="604"/>
      <c r="P55" s="605">
        <v>1</v>
      </c>
      <c r="Q55" s="605"/>
      <c r="R55" s="108"/>
      <c r="S55" s="602" t="s">
        <v>397</v>
      </c>
      <c r="T55" s="602"/>
      <c r="U55" s="602"/>
      <c r="V55" s="602"/>
      <c r="W55" s="602"/>
      <c r="X55" s="602"/>
      <c r="Y55" s="108"/>
      <c r="Z55" s="108"/>
      <c r="AA55" s="108"/>
      <c r="AB55" s="108"/>
      <c r="AC55" s="108"/>
      <c r="AD55" s="57"/>
      <c r="AE55" s="13"/>
      <c r="AF55" s="123"/>
      <c r="AG55" s="123"/>
      <c r="AH55" s="123"/>
      <c r="AI55" s="124"/>
      <c r="AJ55" s="123"/>
      <c r="AM55" s="5"/>
      <c r="AN55" s="6"/>
      <c r="DD55" s="7"/>
      <c r="DE55" s="8"/>
      <c r="DF55" s="8"/>
      <c r="DG55" s="9"/>
      <c r="DH55" s="9"/>
      <c r="DI55" s="9"/>
      <c r="DJ55" s="9"/>
      <c r="DK55" s="9"/>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row>
    <row r="56" spans="1:231" s="4" customFormat="1" ht="22.5" customHeight="1">
      <c r="A56" s="10"/>
      <c r="B56" s="111"/>
      <c r="C56" s="2"/>
      <c r="D56" s="3"/>
      <c r="E56" s="50"/>
      <c r="F56" s="108"/>
      <c r="G56" s="108"/>
      <c r="H56" s="108"/>
      <c r="I56" s="108"/>
      <c r="J56" s="108"/>
      <c r="K56" s="108"/>
      <c r="L56" s="108"/>
      <c r="M56" s="108"/>
      <c r="N56" s="604" t="s">
        <v>160</v>
      </c>
      <c r="O56" s="604"/>
      <c r="P56" s="108"/>
      <c r="Q56" s="608">
        <v>871000</v>
      </c>
      <c r="R56" s="608"/>
      <c r="S56" s="608"/>
      <c r="T56" s="608"/>
      <c r="U56" s="608"/>
      <c r="V56" s="108"/>
      <c r="W56" s="108"/>
      <c r="X56" s="108"/>
      <c r="Y56" s="108"/>
      <c r="Z56" s="108"/>
      <c r="AA56" s="108"/>
      <c r="AB56" s="108"/>
      <c r="AC56" s="108"/>
      <c r="AD56" s="57"/>
      <c r="AE56" s="13"/>
      <c r="AF56" s="123"/>
      <c r="AG56" s="123"/>
      <c r="AH56" s="123"/>
      <c r="AI56" s="124"/>
      <c r="AJ56" s="123"/>
      <c r="AM56" s="5"/>
      <c r="AN56" s="6"/>
      <c r="DD56" s="7"/>
      <c r="DE56" s="8"/>
      <c r="DF56" s="8"/>
      <c r="DG56" s="9"/>
      <c r="DH56" s="9"/>
      <c r="DI56" s="9"/>
      <c r="DJ56" s="9"/>
      <c r="DK56" s="9"/>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0"/>
      <c r="HS56" s="10"/>
      <c r="HT56" s="10"/>
      <c r="HU56" s="10"/>
      <c r="HV56" s="10"/>
      <c r="HW56" s="10"/>
    </row>
    <row r="57" spans="1:231" s="4" customFormat="1" ht="22.5" customHeight="1">
      <c r="A57" s="10"/>
      <c r="B57" s="111"/>
      <c r="C57" s="2"/>
      <c r="D57" s="3"/>
      <c r="E57" s="50"/>
      <c r="F57" s="108" t="s">
        <v>180</v>
      </c>
      <c r="G57" s="108"/>
      <c r="H57" s="108"/>
      <c r="I57" s="108"/>
      <c r="J57" s="108"/>
      <c r="K57" s="108"/>
      <c r="L57" s="108"/>
      <c r="M57" s="108"/>
      <c r="N57" s="607" t="s">
        <v>209</v>
      </c>
      <c r="O57" s="607"/>
      <c r="P57" s="607"/>
      <c r="Q57" s="607"/>
      <c r="R57" s="607"/>
      <c r="S57" s="607"/>
      <c r="T57" s="607"/>
      <c r="U57" s="154"/>
      <c r="V57" s="108"/>
      <c r="W57" s="108"/>
      <c r="X57" s="108"/>
      <c r="Y57" s="108"/>
      <c r="Z57" s="108"/>
      <c r="AA57" s="108"/>
      <c r="AB57" s="108"/>
      <c r="AC57" s="108"/>
      <c r="AD57" s="57"/>
      <c r="AE57" s="13"/>
      <c r="AF57" s="123"/>
      <c r="AG57" s="123"/>
      <c r="AH57" s="123"/>
      <c r="AI57" s="124"/>
      <c r="AJ57" s="123"/>
      <c r="AM57" s="5"/>
      <c r="AN57" s="6"/>
      <c r="DD57" s="7"/>
      <c r="DE57" s="8"/>
      <c r="DF57" s="8"/>
      <c r="DG57" s="9"/>
      <c r="DH57" s="9"/>
      <c r="DI57" s="9"/>
      <c r="DJ57" s="9"/>
      <c r="DK57" s="9"/>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c r="GG57" s="10"/>
      <c r="GH57" s="10"/>
      <c r="GI57" s="10"/>
      <c r="GJ57" s="10"/>
      <c r="GK57" s="10"/>
      <c r="GL57" s="10"/>
      <c r="GM57" s="10"/>
      <c r="GN57" s="10"/>
      <c r="GO57" s="10"/>
      <c r="GP57" s="10"/>
      <c r="GQ57" s="10"/>
      <c r="GR57" s="10"/>
      <c r="GS57" s="10"/>
      <c r="GT57" s="10"/>
      <c r="GU57" s="10"/>
      <c r="GV57" s="10"/>
      <c r="GW57" s="10"/>
      <c r="GX57" s="10"/>
      <c r="GY57" s="10"/>
      <c r="GZ57" s="10"/>
      <c r="HA57" s="10"/>
      <c r="HB57" s="10"/>
      <c r="HC57" s="10"/>
      <c r="HD57" s="10"/>
      <c r="HE57" s="10"/>
      <c r="HF57" s="10"/>
      <c r="HG57" s="10"/>
      <c r="HH57" s="10"/>
      <c r="HI57" s="10"/>
      <c r="HJ57" s="10"/>
      <c r="HK57" s="10"/>
      <c r="HL57" s="10"/>
      <c r="HM57" s="10"/>
      <c r="HN57" s="10"/>
      <c r="HO57" s="10"/>
      <c r="HP57" s="10"/>
      <c r="HQ57" s="10"/>
      <c r="HR57" s="10"/>
      <c r="HS57" s="10"/>
      <c r="HT57" s="10"/>
      <c r="HU57" s="10"/>
      <c r="HV57" s="10"/>
      <c r="HW57" s="10"/>
    </row>
    <row r="58" spans="1:231" s="4" customFormat="1" ht="22.5" customHeight="1">
      <c r="A58" s="10"/>
      <c r="B58" s="111"/>
      <c r="C58" s="2"/>
      <c r="D58" s="3"/>
      <c r="E58" s="50"/>
      <c r="F58" s="108"/>
      <c r="G58" s="108"/>
      <c r="H58" s="108"/>
      <c r="I58" s="108"/>
      <c r="J58" s="108"/>
      <c r="K58" s="108"/>
      <c r="L58" s="108"/>
      <c r="M58" s="108"/>
      <c r="N58" s="108"/>
      <c r="O58" s="108"/>
      <c r="P58" s="108"/>
      <c r="Q58" s="154"/>
      <c r="R58" s="154"/>
      <c r="S58" s="154"/>
      <c r="T58" s="154"/>
      <c r="U58" s="154"/>
      <c r="V58" s="108"/>
      <c r="W58" s="108"/>
      <c r="X58" s="108"/>
      <c r="Y58" s="108"/>
      <c r="Z58" s="108"/>
      <c r="AA58" s="108"/>
      <c r="AB58" s="108"/>
      <c r="AC58" s="108"/>
      <c r="AD58" s="57"/>
      <c r="AE58" s="13"/>
      <c r="AF58" s="123"/>
      <c r="AG58" s="123"/>
      <c r="AH58" s="123"/>
      <c r="AI58" s="124"/>
      <c r="AJ58" s="123"/>
      <c r="AM58" s="5"/>
      <c r="AN58" s="6"/>
      <c r="DD58" s="7"/>
      <c r="DE58" s="8"/>
      <c r="DF58" s="8"/>
      <c r="DG58" s="9"/>
      <c r="DH58" s="9"/>
      <c r="DI58" s="9"/>
      <c r="DJ58" s="9"/>
      <c r="DK58" s="9"/>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0"/>
      <c r="HS58" s="10"/>
      <c r="HT58" s="10"/>
      <c r="HU58" s="10"/>
      <c r="HV58" s="10"/>
      <c r="HW58" s="10"/>
    </row>
    <row r="59" spans="1:231" s="4" customFormat="1" ht="22.5" customHeight="1">
      <c r="A59" s="10"/>
      <c r="B59" s="111"/>
      <c r="C59" s="2"/>
      <c r="D59" s="3"/>
      <c r="E59" s="50"/>
      <c r="F59" s="108"/>
      <c r="G59" s="108"/>
      <c r="H59" s="108"/>
      <c r="I59" s="108"/>
      <c r="J59" s="108"/>
      <c r="K59" s="108"/>
      <c r="L59" s="108"/>
      <c r="M59" s="108"/>
      <c r="N59" s="108"/>
      <c r="O59" s="108"/>
      <c r="P59" s="108"/>
      <c r="Q59" s="154"/>
      <c r="R59" s="154"/>
      <c r="S59" s="154"/>
      <c r="T59" s="154"/>
      <c r="U59" s="154"/>
      <c r="V59" s="108"/>
      <c r="W59" s="108"/>
      <c r="X59" s="108"/>
      <c r="Y59" s="108"/>
      <c r="Z59" s="108"/>
      <c r="AA59" s="108"/>
      <c r="AB59" s="108"/>
      <c r="AC59" s="108"/>
      <c r="AD59" s="57"/>
      <c r="AE59" s="13"/>
      <c r="AF59" s="123"/>
      <c r="AG59" s="123"/>
      <c r="AH59" s="123"/>
      <c r="AI59" s="124"/>
      <c r="AJ59" s="123"/>
      <c r="AM59" s="5"/>
      <c r="AN59" s="6"/>
      <c r="DD59" s="7"/>
      <c r="DE59" s="8"/>
      <c r="DF59" s="8"/>
      <c r="DG59" s="9"/>
      <c r="DH59" s="9"/>
      <c r="DI59" s="9"/>
      <c r="DJ59" s="9"/>
      <c r="DK59" s="9"/>
      <c r="DL59" s="10"/>
      <c r="DM59" s="10"/>
      <c r="DN59" s="10"/>
      <c r="DO59" s="10"/>
      <c r="DP59" s="10"/>
      <c r="DQ59" s="10"/>
      <c r="DR59" s="10"/>
      <c r="DS59" s="10"/>
      <c r="DT59" s="10"/>
      <c r="DU59" s="10"/>
      <c r="DV59" s="10"/>
      <c r="DW59" s="10"/>
      <c r="DX59" s="10"/>
      <c r="DY59" s="10"/>
      <c r="DZ59" s="10"/>
      <c r="EA59" s="10"/>
      <c r="EB59" s="10"/>
      <c r="EC59" s="10"/>
      <c r="ED59" s="10"/>
      <c r="EE59" s="10"/>
      <c r="EF59" s="10"/>
      <c r="EG59" s="10"/>
      <c r="EH59" s="10"/>
      <c r="EI59" s="10"/>
      <c r="EJ59" s="10"/>
      <c r="EK59" s="10"/>
      <c r="EL59" s="10"/>
      <c r="EM59" s="10"/>
      <c r="EN59" s="10"/>
      <c r="EO59" s="10"/>
      <c r="EP59" s="10"/>
      <c r="EQ59" s="10"/>
      <c r="ER59" s="10"/>
      <c r="ES59" s="10"/>
      <c r="ET59" s="10"/>
      <c r="EU59" s="10"/>
      <c r="EV59" s="10"/>
      <c r="EW59" s="10"/>
      <c r="EX59" s="10"/>
      <c r="EY59" s="10"/>
      <c r="EZ59" s="10"/>
      <c r="FA59" s="10"/>
      <c r="FB59" s="10"/>
      <c r="FC59" s="10"/>
      <c r="FD59" s="10"/>
      <c r="FE59" s="10"/>
      <c r="FF59" s="10"/>
      <c r="FG59" s="10"/>
      <c r="FH59" s="10"/>
      <c r="FI59" s="10"/>
      <c r="FJ59" s="10"/>
      <c r="FK59" s="10"/>
      <c r="FL59" s="10"/>
      <c r="FM59" s="10"/>
      <c r="FN59" s="10"/>
      <c r="FO59" s="10"/>
      <c r="FP59" s="10"/>
      <c r="FQ59" s="10"/>
      <c r="FR59" s="10"/>
      <c r="FS59" s="10"/>
      <c r="FT59" s="10"/>
      <c r="FU59" s="10"/>
      <c r="FV59" s="10"/>
      <c r="FW59" s="10"/>
      <c r="FX59" s="10"/>
      <c r="FY59" s="10"/>
      <c r="FZ59" s="10"/>
      <c r="GA59" s="10"/>
      <c r="GB59" s="10"/>
      <c r="GC59" s="10"/>
      <c r="GD59" s="10"/>
      <c r="GE59" s="10"/>
      <c r="GF59" s="10"/>
      <c r="GG59" s="10"/>
      <c r="GH59" s="10"/>
      <c r="GI59" s="10"/>
      <c r="GJ59" s="10"/>
      <c r="GK59" s="10"/>
      <c r="GL59" s="10"/>
      <c r="GM59" s="10"/>
      <c r="GN59" s="10"/>
      <c r="GO59" s="10"/>
      <c r="GP59" s="10"/>
      <c r="GQ59" s="10"/>
      <c r="GR59" s="10"/>
      <c r="GS59" s="10"/>
      <c r="GT59" s="10"/>
      <c r="GU59" s="10"/>
      <c r="GV59" s="10"/>
      <c r="GW59" s="10"/>
      <c r="GX59" s="10"/>
      <c r="GY59" s="10"/>
      <c r="GZ59" s="10"/>
      <c r="HA59" s="10"/>
      <c r="HB59" s="10"/>
      <c r="HC59" s="10"/>
      <c r="HD59" s="10"/>
      <c r="HE59" s="10"/>
      <c r="HF59" s="10"/>
      <c r="HG59" s="10"/>
      <c r="HH59" s="10"/>
      <c r="HI59" s="10"/>
      <c r="HJ59" s="10"/>
      <c r="HK59" s="10"/>
      <c r="HL59" s="10"/>
      <c r="HM59" s="10"/>
      <c r="HN59" s="10"/>
      <c r="HO59" s="10"/>
      <c r="HP59" s="10"/>
      <c r="HQ59" s="10"/>
      <c r="HR59" s="10"/>
      <c r="HS59" s="10"/>
      <c r="HT59" s="10"/>
      <c r="HU59" s="10"/>
      <c r="HV59" s="10"/>
      <c r="HW59" s="10"/>
    </row>
    <row r="60" spans="1:231" s="4" customFormat="1" ht="22.5" customHeight="1">
      <c r="A60" s="10"/>
      <c r="B60" s="111"/>
      <c r="C60" s="2"/>
      <c r="D60" s="3"/>
      <c r="E60" s="50"/>
      <c r="F60" s="108"/>
      <c r="G60" s="108"/>
      <c r="H60" s="108"/>
      <c r="I60" s="108"/>
      <c r="J60" s="108"/>
      <c r="K60" s="108"/>
      <c r="L60" s="108"/>
      <c r="M60" s="108"/>
      <c r="N60" s="108"/>
      <c r="O60" s="108"/>
      <c r="P60" s="108"/>
      <c r="Q60" s="154"/>
      <c r="R60" s="154"/>
      <c r="S60" s="154"/>
      <c r="T60" s="154"/>
      <c r="U60" s="154"/>
      <c r="V60" s="108"/>
      <c r="W60" s="108"/>
      <c r="X60" s="108"/>
      <c r="Y60" s="108"/>
      <c r="Z60" s="108"/>
      <c r="AA60" s="108"/>
      <c r="AB60" s="108"/>
      <c r="AC60" s="108"/>
      <c r="AD60" s="57"/>
      <c r="AE60" s="13"/>
      <c r="AF60" s="123"/>
      <c r="AG60" s="123"/>
      <c r="AH60" s="123"/>
      <c r="AI60" s="124"/>
      <c r="AJ60" s="123"/>
      <c r="AM60" s="5"/>
      <c r="AN60" s="6"/>
      <c r="DD60" s="7"/>
      <c r="DE60" s="8"/>
      <c r="DF60" s="8"/>
      <c r="DG60" s="9"/>
      <c r="DH60" s="9"/>
      <c r="DI60" s="9"/>
      <c r="DJ60" s="9"/>
      <c r="DK60" s="9"/>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c r="EV60" s="10"/>
      <c r="EW60" s="10"/>
      <c r="EX60" s="10"/>
      <c r="EY60" s="10"/>
      <c r="EZ60" s="10"/>
      <c r="FA60" s="10"/>
      <c r="FB60" s="10"/>
      <c r="FC60" s="10"/>
      <c r="FD60" s="10"/>
      <c r="FE60" s="10"/>
      <c r="FF60" s="10"/>
      <c r="FG60" s="10"/>
      <c r="FH60" s="10"/>
      <c r="FI60" s="10"/>
      <c r="FJ60" s="10"/>
      <c r="FK60" s="10"/>
      <c r="FL60" s="10"/>
      <c r="FM60" s="10"/>
      <c r="FN60" s="10"/>
      <c r="FO60" s="10"/>
      <c r="FP60" s="10"/>
      <c r="FQ60" s="10"/>
      <c r="FR60" s="10"/>
      <c r="FS60" s="10"/>
      <c r="FT60" s="10"/>
      <c r="FU60" s="10"/>
      <c r="FV60" s="10"/>
      <c r="FW60" s="10"/>
      <c r="FX60" s="10"/>
      <c r="FY60" s="10"/>
      <c r="FZ60" s="10"/>
      <c r="GA60" s="10"/>
      <c r="GB60" s="10"/>
      <c r="GC60" s="10"/>
      <c r="GD60" s="10"/>
      <c r="GE60" s="10"/>
      <c r="GF60" s="10"/>
      <c r="GG60" s="10"/>
      <c r="GH60" s="10"/>
      <c r="GI60" s="10"/>
      <c r="GJ60" s="10"/>
      <c r="GK60" s="10"/>
      <c r="GL60" s="10"/>
      <c r="GM60" s="10"/>
      <c r="GN60" s="10"/>
      <c r="GO60" s="10"/>
      <c r="GP60" s="10"/>
      <c r="GQ60" s="10"/>
      <c r="GR60" s="10"/>
      <c r="GS60" s="10"/>
      <c r="GT60" s="10"/>
      <c r="GU60" s="10"/>
      <c r="GV60" s="10"/>
      <c r="GW60" s="10"/>
      <c r="GX60" s="10"/>
      <c r="GY60" s="10"/>
      <c r="GZ60" s="10"/>
      <c r="HA60" s="10"/>
      <c r="HB60" s="10"/>
      <c r="HC60" s="10"/>
      <c r="HD60" s="10"/>
      <c r="HE60" s="10"/>
      <c r="HF60" s="10"/>
      <c r="HG60" s="10"/>
      <c r="HH60" s="10"/>
      <c r="HI60" s="10"/>
      <c r="HJ60" s="10"/>
      <c r="HK60" s="10"/>
      <c r="HL60" s="10"/>
      <c r="HM60" s="10"/>
      <c r="HN60" s="10"/>
      <c r="HO60" s="10"/>
      <c r="HP60" s="10"/>
      <c r="HQ60" s="10"/>
      <c r="HR60" s="10"/>
      <c r="HS60" s="10"/>
      <c r="HT60" s="10"/>
      <c r="HU60" s="10"/>
      <c r="HV60" s="10"/>
      <c r="HW60" s="10"/>
    </row>
    <row r="61" spans="1:231" s="4" customFormat="1" ht="22.5" customHeight="1">
      <c r="A61" s="10"/>
      <c r="B61" s="111"/>
      <c r="C61" s="2"/>
      <c r="D61" s="3"/>
      <c r="E61" s="50"/>
      <c r="F61" s="108"/>
      <c r="G61" s="108"/>
      <c r="H61" s="108"/>
      <c r="I61" s="108"/>
      <c r="J61" s="108"/>
      <c r="K61" s="108"/>
      <c r="L61" s="108"/>
      <c r="M61" s="108"/>
      <c r="N61" s="108"/>
      <c r="O61" s="108"/>
      <c r="P61" s="108"/>
      <c r="Q61" s="154"/>
      <c r="R61" s="154"/>
      <c r="S61" s="154"/>
      <c r="T61" s="154"/>
      <c r="U61" s="154"/>
      <c r="V61" s="108"/>
      <c r="W61" s="108"/>
      <c r="X61" s="108"/>
      <c r="Y61" s="108"/>
      <c r="Z61" s="108"/>
      <c r="AA61" s="108"/>
      <c r="AB61" s="108"/>
      <c r="AC61" s="108"/>
      <c r="AD61" s="57"/>
      <c r="AE61" s="13"/>
      <c r="AF61" s="123"/>
      <c r="AG61" s="123"/>
      <c r="AH61" s="123"/>
      <c r="AI61" s="124"/>
      <c r="AJ61" s="123"/>
      <c r="AM61" s="5"/>
      <c r="AN61" s="6"/>
      <c r="DD61" s="7"/>
      <c r="DE61" s="8"/>
      <c r="DF61" s="8"/>
      <c r="DG61" s="9"/>
      <c r="DH61" s="9"/>
      <c r="DI61" s="9"/>
      <c r="DJ61" s="9"/>
      <c r="DK61" s="9"/>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10"/>
      <c r="ES61" s="10"/>
      <c r="ET61" s="10"/>
      <c r="EU61" s="10"/>
      <c r="EV61" s="10"/>
      <c r="EW61" s="10"/>
      <c r="EX61" s="10"/>
      <c r="EY61" s="10"/>
      <c r="EZ61" s="10"/>
      <c r="FA61" s="10"/>
      <c r="FB61" s="10"/>
      <c r="FC61" s="10"/>
      <c r="FD61" s="10"/>
      <c r="FE61" s="10"/>
      <c r="FF61" s="10"/>
      <c r="FG61" s="10"/>
      <c r="FH61" s="10"/>
      <c r="FI61" s="10"/>
      <c r="FJ61" s="10"/>
      <c r="FK61" s="10"/>
      <c r="FL61" s="10"/>
      <c r="FM61" s="10"/>
      <c r="FN61" s="10"/>
      <c r="FO61" s="10"/>
      <c r="FP61" s="10"/>
      <c r="FQ61" s="10"/>
      <c r="FR61" s="10"/>
      <c r="FS61" s="10"/>
      <c r="FT61" s="10"/>
      <c r="FU61" s="10"/>
      <c r="FV61" s="10"/>
      <c r="FW61" s="10"/>
      <c r="FX61" s="10"/>
      <c r="FY61" s="10"/>
      <c r="FZ61" s="10"/>
      <c r="GA61" s="10"/>
      <c r="GB61" s="10"/>
      <c r="GC61" s="10"/>
      <c r="GD61" s="10"/>
      <c r="GE61" s="10"/>
      <c r="GF61" s="10"/>
      <c r="GG61" s="10"/>
      <c r="GH61" s="10"/>
      <c r="GI61" s="10"/>
      <c r="GJ61" s="10"/>
      <c r="GK61" s="10"/>
      <c r="GL61" s="10"/>
      <c r="GM61" s="10"/>
      <c r="GN61" s="10"/>
      <c r="GO61" s="10"/>
      <c r="GP61" s="10"/>
      <c r="GQ61" s="10"/>
      <c r="GR61" s="10"/>
      <c r="GS61" s="10"/>
      <c r="GT61" s="10"/>
      <c r="GU61" s="10"/>
      <c r="GV61" s="10"/>
      <c r="GW61" s="10"/>
      <c r="GX61" s="10"/>
      <c r="GY61" s="10"/>
      <c r="GZ61" s="10"/>
      <c r="HA61" s="10"/>
      <c r="HB61" s="10"/>
      <c r="HC61" s="10"/>
      <c r="HD61" s="10"/>
      <c r="HE61" s="10"/>
      <c r="HF61" s="10"/>
      <c r="HG61" s="10"/>
      <c r="HH61" s="10"/>
      <c r="HI61" s="10"/>
      <c r="HJ61" s="10"/>
      <c r="HK61" s="10"/>
      <c r="HL61" s="10"/>
      <c r="HM61" s="10"/>
      <c r="HN61" s="10"/>
      <c r="HO61" s="10"/>
      <c r="HP61" s="10"/>
      <c r="HQ61" s="10"/>
      <c r="HR61" s="10"/>
      <c r="HS61" s="10"/>
      <c r="HT61" s="10"/>
      <c r="HU61" s="10"/>
      <c r="HV61" s="10"/>
      <c r="HW61" s="10"/>
    </row>
    <row r="62" spans="1:231" s="4" customFormat="1" ht="22.5" customHeight="1">
      <c r="A62" s="10"/>
      <c r="B62" s="111"/>
      <c r="C62" s="2"/>
      <c r="D62" s="3"/>
      <c r="E62" s="50"/>
      <c r="F62" s="108"/>
      <c r="G62" s="108"/>
      <c r="H62" s="108"/>
      <c r="I62" s="108"/>
      <c r="J62" s="108"/>
      <c r="K62" s="108"/>
      <c r="L62" s="108"/>
      <c r="M62" s="108"/>
      <c r="N62" s="108"/>
      <c r="O62" s="108"/>
      <c r="P62" s="108"/>
      <c r="Q62" s="154"/>
      <c r="R62" s="154"/>
      <c r="S62" s="154"/>
      <c r="T62" s="154"/>
      <c r="U62" s="154"/>
      <c r="V62" s="108"/>
      <c r="W62" s="108"/>
      <c r="X62" s="108"/>
      <c r="Y62" s="108"/>
      <c r="Z62" s="108"/>
      <c r="AA62" s="108"/>
      <c r="AB62" s="108"/>
      <c r="AC62" s="108"/>
      <c r="AD62" s="57"/>
      <c r="AE62" s="13"/>
      <c r="AF62" s="123"/>
      <c r="AG62" s="123"/>
      <c r="AH62" s="123"/>
      <c r="AI62" s="124"/>
      <c r="AJ62" s="123"/>
      <c r="AM62" s="5"/>
      <c r="AN62" s="6"/>
      <c r="DD62" s="7"/>
      <c r="DE62" s="8"/>
      <c r="DF62" s="8"/>
      <c r="DG62" s="9"/>
      <c r="DH62" s="9"/>
      <c r="DI62" s="9"/>
      <c r="DJ62" s="9"/>
      <c r="DK62" s="9"/>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c r="EX62" s="10"/>
      <c r="EY62" s="10"/>
      <c r="EZ62" s="10"/>
      <c r="FA62" s="10"/>
      <c r="FB62" s="10"/>
      <c r="FC62" s="10"/>
      <c r="FD62" s="10"/>
      <c r="FE62" s="10"/>
      <c r="FF62" s="10"/>
      <c r="FG62" s="10"/>
      <c r="FH62" s="10"/>
      <c r="FI62" s="10"/>
      <c r="FJ62" s="10"/>
      <c r="FK62" s="10"/>
      <c r="FL62" s="10"/>
      <c r="FM62" s="10"/>
      <c r="FN62" s="10"/>
      <c r="FO62" s="10"/>
      <c r="FP62" s="10"/>
      <c r="FQ62" s="10"/>
      <c r="FR62" s="10"/>
      <c r="FS62" s="10"/>
      <c r="FT62" s="10"/>
      <c r="FU62" s="10"/>
      <c r="FV62" s="10"/>
      <c r="FW62" s="10"/>
      <c r="FX62" s="10"/>
      <c r="FY62" s="10"/>
      <c r="FZ62" s="10"/>
      <c r="GA62" s="10"/>
      <c r="GB62" s="10"/>
      <c r="GC62" s="10"/>
      <c r="GD62" s="10"/>
      <c r="GE62" s="10"/>
      <c r="GF62" s="10"/>
      <c r="GG62" s="10"/>
      <c r="GH62" s="10"/>
      <c r="GI62" s="10"/>
      <c r="GJ62" s="10"/>
      <c r="GK62" s="10"/>
      <c r="GL62" s="10"/>
      <c r="GM62" s="10"/>
      <c r="GN62" s="10"/>
      <c r="GO62" s="10"/>
      <c r="GP62" s="10"/>
      <c r="GQ62" s="10"/>
      <c r="GR62" s="10"/>
      <c r="GS62" s="10"/>
      <c r="GT62" s="10"/>
      <c r="GU62" s="10"/>
      <c r="GV62" s="10"/>
      <c r="GW62" s="10"/>
      <c r="GX62" s="10"/>
      <c r="GY62" s="10"/>
      <c r="GZ62" s="10"/>
      <c r="HA62" s="10"/>
      <c r="HB62" s="10"/>
      <c r="HC62" s="10"/>
      <c r="HD62" s="10"/>
      <c r="HE62" s="10"/>
      <c r="HF62" s="10"/>
      <c r="HG62" s="10"/>
      <c r="HH62" s="10"/>
      <c r="HI62" s="10"/>
      <c r="HJ62" s="10"/>
      <c r="HK62" s="10"/>
      <c r="HL62" s="10"/>
      <c r="HM62" s="10"/>
      <c r="HN62" s="10"/>
      <c r="HO62" s="10"/>
      <c r="HP62" s="10"/>
      <c r="HQ62" s="10"/>
      <c r="HR62" s="10"/>
      <c r="HS62" s="10"/>
      <c r="HT62" s="10"/>
      <c r="HU62" s="10"/>
      <c r="HV62" s="10"/>
      <c r="HW62" s="10"/>
    </row>
    <row r="63" spans="1:231" s="4" customFormat="1" ht="22.5" customHeight="1">
      <c r="A63" s="10"/>
      <c r="B63" s="111"/>
      <c r="C63" s="2"/>
      <c r="D63" s="3"/>
      <c r="E63" s="50"/>
      <c r="F63" s="108"/>
      <c r="G63" s="108"/>
      <c r="H63" s="108"/>
      <c r="I63" s="108"/>
      <c r="J63" s="108"/>
      <c r="K63" s="108"/>
      <c r="L63" s="108"/>
      <c r="M63" s="108"/>
      <c r="N63" s="108"/>
      <c r="O63" s="108"/>
      <c r="P63" s="108"/>
      <c r="Q63" s="154"/>
      <c r="R63" s="154"/>
      <c r="S63" s="154"/>
      <c r="T63" s="154"/>
      <c r="U63" s="154"/>
      <c r="V63" s="108"/>
      <c r="W63" s="108"/>
      <c r="X63" s="108"/>
      <c r="Y63" s="108"/>
      <c r="Z63" s="108"/>
      <c r="AA63" s="108"/>
      <c r="AB63" s="108"/>
      <c r="AC63" s="108"/>
      <c r="AD63" s="57"/>
      <c r="AE63" s="13"/>
      <c r="AF63" s="123"/>
      <c r="AG63" s="123"/>
      <c r="AH63" s="123"/>
      <c r="AI63" s="124"/>
      <c r="AJ63" s="123"/>
      <c r="AM63" s="5"/>
      <c r="AN63" s="6"/>
      <c r="DD63" s="7"/>
      <c r="DE63" s="8"/>
      <c r="DF63" s="8"/>
      <c r="DG63" s="9"/>
      <c r="DH63" s="9"/>
      <c r="DI63" s="9"/>
      <c r="DJ63" s="9"/>
      <c r="DK63" s="9"/>
      <c r="DL63" s="10"/>
      <c r="DM63" s="10"/>
      <c r="DN63" s="10"/>
      <c r="DO63" s="10"/>
      <c r="DP63" s="10"/>
      <c r="DQ63" s="10"/>
      <c r="DR63" s="10"/>
      <c r="DS63" s="10"/>
      <c r="DT63" s="10"/>
      <c r="DU63" s="10"/>
      <c r="DV63" s="10"/>
      <c r="DW63" s="10"/>
      <c r="DX63" s="10"/>
      <c r="DY63" s="10"/>
      <c r="DZ63" s="10"/>
      <c r="EA63" s="10"/>
      <c r="EB63" s="10"/>
      <c r="EC63" s="10"/>
      <c r="ED63" s="10"/>
      <c r="EE63" s="10"/>
      <c r="EF63" s="10"/>
      <c r="EG63" s="10"/>
      <c r="EH63" s="10"/>
      <c r="EI63" s="10"/>
      <c r="EJ63" s="10"/>
      <c r="EK63" s="10"/>
      <c r="EL63" s="10"/>
      <c r="EM63" s="10"/>
      <c r="EN63" s="10"/>
      <c r="EO63" s="10"/>
      <c r="EP63" s="10"/>
      <c r="EQ63" s="10"/>
      <c r="ER63" s="10"/>
      <c r="ES63" s="10"/>
      <c r="ET63" s="10"/>
      <c r="EU63" s="10"/>
      <c r="EV63" s="10"/>
      <c r="EW63" s="10"/>
      <c r="EX63" s="10"/>
      <c r="EY63" s="10"/>
      <c r="EZ63" s="10"/>
      <c r="FA63" s="10"/>
      <c r="FB63" s="10"/>
      <c r="FC63" s="10"/>
      <c r="FD63" s="10"/>
      <c r="FE63" s="10"/>
      <c r="FF63" s="10"/>
      <c r="FG63" s="10"/>
      <c r="FH63" s="10"/>
      <c r="FI63" s="10"/>
      <c r="FJ63" s="10"/>
      <c r="FK63" s="10"/>
      <c r="FL63" s="10"/>
      <c r="FM63" s="10"/>
      <c r="FN63" s="10"/>
      <c r="FO63" s="10"/>
      <c r="FP63" s="10"/>
      <c r="FQ63" s="10"/>
      <c r="FR63" s="10"/>
      <c r="FS63" s="10"/>
      <c r="FT63" s="10"/>
      <c r="FU63" s="10"/>
      <c r="FV63" s="10"/>
      <c r="FW63" s="10"/>
      <c r="FX63" s="10"/>
      <c r="FY63" s="10"/>
      <c r="FZ63" s="10"/>
      <c r="GA63" s="10"/>
      <c r="GB63" s="10"/>
      <c r="GC63" s="10"/>
      <c r="GD63" s="10"/>
      <c r="GE63" s="10"/>
      <c r="GF63" s="10"/>
      <c r="GG63" s="10"/>
      <c r="GH63" s="10"/>
      <c r="GI63" s="10"/>
      <c r="GJ63" s="10"/>
      <c r="GK63" s="10"/>
      <c r="GL63" s="10"/>
      <c r="GM63" s="10"/>
      <c r="GN63" s="10"/>
      <c r="GO63" s="10"/>
      <c r="GP63" s="10"/>
      <c r="GQ63" s="10"/>
      <c r="GR63" s="10"/>
      <c r="GS63" s="10"/>
      <c r="GT63" s="10"/>
      <c r="GU63" s="10"/>
      <c r="GV63" s="10"/>
      <c r="GW63" s="10"/>
      <c r="GX63" s="10"/>
      <c r="GY63" s="10"/>
      <c r="GZ63" s="10"/>
      <c r="HA63" s="10"/>
      <c r="HB63" s="10"/>
      <c r="HC63" s="10"/>
      <c r="HD63" s="10"/>
      <c r="HE63" s="10"/>
      <c r="HF63" s="10"/>
      <c r="HG63" s="10"/>
      <c r="HH63" s="10"/>
      <c r="HI63" s="10"/>
      <c r="HJ63" s="10"/>
      <c r="HK63" s="10"/>
      <c r="HL63" s="10"/>
      <c r="HM63" s="10"/>
      <c r="HN63" s="10"/>
      <c r="HO63" s="10"/>
      <c r="HP63" s="10"/>
      <c r="HQ63" s="10"/>
      <c r="HR63" s="10"/>
      <c r="HS63" s="10"/>
      <c r="HT63" s="10"/>
      <c r="HU63" s="10"/>
      <c r="HV63" s="10"/>
      <c r="HW63" s="10"/>
    </row>
    <row r="64" spans="1:231" s="4" customFormat="1" ht="22.5" customHeight="1">
      <c r="A64" s="10"/>
      <c r="B64" s="111"/>
      <c r="C64" s="2"/>
      <c r="D64" s="3"/>
      <c r="E64" s="50"/>
      <c r="F64" s="108"/>
      <c r="G64" s="108"/>
      <c r="H64" s="108"/>
      <c r="I64" s="108"/>
      <c r="J64" s="108"/>
      <c r="K64" s="108"/>
      <c r="L64" s="108"/>
      <c r="M64" s="108"/>
      <c r="N64" s="108"/>
      <c r="O64" s="108"/>
      <c r="P64" s="108"/>
      <c r="Q64" s="154"/>
      <c r="R64" s="154"/>
      <c r="S64" s="154"/>
      <c r="T64" s="154"/>
      <c r="U64" s="154"/>
      <c r="V64" s="108"/>
      <c r="W64" s="108"/>
      <c r="X64" s="108"/>
      <c r="Y64" s="108"/>
      <c r="Z64" s="108"/>
      <c r="AA64" s="108"/>
      <c r="AB64" s="108"/>
      <c r="AC64" s="108"/>
      <c r="AD64" s="57"/>
      <c r="AE64" s="13"/>
      <c r="AF64" s="123"/>
      <c r="AG64" s="123"/>
      <c r="AH64" s="123"/>
      <c r="AI64" s="124"/>
      <c r="AJ64" s="123"/>
      <c r="AM64" s="5"/>
      <c r="AN64" s="6"/>
      <c r="DD64" s="7"/>
      <c r="DE64" s="8"/>
      <c r="DF64" s="8"/>
      <c r="DG64" s="9"/>
      <c r="DH64" s="9"/>
      <c r="DI64" s="9"/>
      <c r="DJ64" s="9"/>
      <c r="DK64" s="9"/>
      <c r="DL64" s="10"/>
      <c r="DM64" s="10"/>
      <c r="DN64" s="10"/>
      <c r="DO64" s="10"/>
      <c r="DP64" s="10"/>
      <c r="DQ64" s="10"/>
      <c r="DR64" s="10"/>
      <c r="DS64" s="10"/>
      <c r="DT64" s="10"/>
      <c r="DU64" s="10"/>
      <c r="DV64" s="10"/>
      <c r="DW64" s="10"/>
      <c r="DX64" s="10"/>
      <c r="DY64" s="10"/>
      <c r="DZ64" s="10"/>
      <c r="EA64" s="10"/>
      <c r="EB64" s="10"/>
      <c r="EC64" s="10"/>
      <c r="ED64" s="10"/>
      <c r="EE64" s="10"/>
      <c r="EF64" s="10"/>
      <c r="EG64" s="10"/>
      <c r="EH64" s="10"/>
      <c r="EI64" s="10"/>
      <c r="EJ64" s="10"/>
      <c r="EK64" s="10"/>
      <c r="EL64" s="10"/>
      <c r="EM64" s="10"/>
      <c r="EN64" s="10"/>
      <c r="EO64" s="10"/>
      <c r="EP64" s="10"/>
      <c r="EQ64" s="10"/>
      <c r="ER64" s="10"/>
      <c r="ES64" s="10"/>
      <c r="ET64" s="10"/>
      <c r="EU64" s="10"/>
      <c r="EV64" s="10"/>
      <c r="EW64" s="10"/>
      <c r="EX64" s="10"/>
      <c r="EY64" s="10"/>
      <c r="EZ64" s="10"/>
      <c r="FA64" s="10"/>
      <c r="FB64" s="10"/>
      <c r="FC64" s="10"/>
      <c r="FD64" s="10"/>
      <c r="FE64" s="10"/>
      <c r="FF64" s="10"/>
      <c r="FG64" s="10"/>
      <c r="FH64" s="10"/>
      <c r="FI64" s="10"/>
      <c r="FJ64" s="10"/>
      <c r="FK64" s="10"/>
      <c r="FL64" s="10"/>
      <c r="FM64" s="10"/>
      <c r="FN64" s="10"/>
      <c r="FO64" s="10"/>
      <c r="FP64" s="10"/>
      <c r="FQ64" s="10"/>
      <c r="FR64" s="10"/>
      <c r="FS64" s="10"/>
      <c r="FT64" s="10"/>
      <c r="FU64" s="10"/>
      <c r="FV64" s="10"/>
      <c r="FW64" s="10"/>
      <c r="FX64" s="10"/>
      <c r="FY64" s="10"/>
      <c r="FZ64" s="10"/>
      <c r="GA64" s="10"/>
      <c r="GB64" s="10"/>
      <c r="GC64" s="10"/>
      <c r="GD64" s="10"/>
      <c r="GE64" s="10"/>
      <c r="GF64" s="10"/>
      <c r="GG64" s="10"/>
      <c r="GH64" s="10"/>
      <c r="GI64" s="10"/>
      <c r="GJ64" s="10"/>
      <c r="GK64" s="10"/>
      <c r="GL64" s="10"/>
      <c r="GM64" s="10"/>
      <c r="GN64" s="10"/>
      <c r="GO64" s="10"/>
      <c r="GP64" s="10"/>
      <c r="GQ64" s="10"/>
      <c r="GR64" s="10"/>
      <c r="GS64" s="10"/>
      <c r="GT64" s="10"/>
      <c r="GU64" s="10"/>
      <c r="GV64" s="10"/>
      <c r="GW64" s="10"/>
      <c r="GX64" s="10"/>
      <c r="GY64" s="10"/>
      <c r="GZ64" s="10"/>
      <c r="HA64" s="10"/>
      <c r="HB64" s="10"/>
      <c r="HC64" s="10"/>
      <c r="HD64" s="10"/>
      <c r="HE64" s="10"/>
      <c r="HF64" s="10"/>
      <c r="HG64" s="10"/>
      <c r="HH64" s="10"/>
      <c r="HI64" s="10"/>
      <c r="HJ64" s="10"/>
      <c r="HK64" s="10"/>
      <c r="HL64" s="10"/>
      <c r="HM64" s="10"/>
      <c r="HN64" s="10"/>
      <c r="HO64" s="10"/>
      <c r="HP64" s="10"/>
      <c r="HQ64" s="10"/>
      <c r="HR64" s="10"/>
      <c r="HS64" s="10"/>
      <c r="HT64" s="10"/>
      <c r="HU64" s="10"/>
      <c r="HV64" s="10"/>
      <c r="HW64" s="10"/>
    </row>
    <row r="65" spans="1:231" s="4" customFormat="1" ht="22.5" customHeight="1">
      <c r="A65" s="10"/>
      <c r="B65" s="111"/>
      <c r="C65" s="2"/>
      <c r="D65" s="3"/>
      <c r="E65" s="50"/>
      <c r="F65" s="108"/>
      <c r="G65" s="108"/>
      <c r="H65" s="108"/>
      <c r="I65" s="108"/>
      <c r="J65" s="108"/>
      <c r="K65" s="108"/>
      <c r="L65" s="108"/>
      <c r="M65" s="108"/>
      <c r="N65" s="108"/>
      <c r="O65" s="108"/>
      <c r="P65" s="108"/>
      <c r="Q65" s="154"/>
      <c r="R65" s="154"/>
      <c r="S65" s="154"/>
      <c r="T65" s="154"/>
      <c r="U65" s="154"/>
      <c r="V65" s="108"/>
      <c r="W65" s="108"/>
      <c r="X65" s="108"/>
      <c r="Y65" s="108"/>
      <c r="Z65" s="108"/>
      <c r="AA65" s="108"/>
      <c r="AB65" s="108"/>
      <c r="AC65" s="108"/>
      <c r="AD65" s="57"/>
      <c r="AE65" s="13"/>
      <c r="AF65" s="123"/>
      <c r="AG65" s="123"/>
      <c r="AH65" s="123"/>
      <c r="AI65" s="124"/>
      <c r="AJ65" s="123"/>
      <c r="AM65" s="5"/>
      <c r="AN65" s="6"/>
      <c r="DD65" s="7"/>
      <c r="DE65" s="8"/>
      <c r="DF65" s="8"/>
      <c r="DG65" s="9"/>
      <c r="DH65" s="9"/>
      <c r="DI65" s="9"/>
      <c r="DJ65" s="9"/>
      <c r="DK65" s="9"/>
      <c r="DL65" s="10"/>
      <c r="DM65" s="10"/>
      <c r="DN65" s="10"/>
      <c r="DO65" s="10"/>
      <c r="DP65" s="10"/>
      <c r="DQ65" s="10"/>
      <c r="DR65" s="10"/>
      <c r="DS65" s="10"/>
      <c r="DT65" s="10"/>
      <c r="DU65" s="10"/>
      <c r="DV65" s="10"/>
      <c r="DW65" s="10"/>
      <c r="DX65" s="10"/>
      <c r="DY65" s="10"/>
      <c r="DZ65" s="10"/>
      <c r="EA65" s="10"/>
      <c r="EB65" s="10"/>
      <c r="EC65" s="10"/>
      <c r="ED65" s="10"/>
      <c r="EE65" s="10"/>
      <c r="EF65" s="10"/>
      <c r="EG65" s="10"/>
      <c r="EH65" s="10"/>
      <c r="EI65" s="10"/>
      <c r="EJ65" s="10"/>
      <c r="EK65" s="10"/>
      <c r="EL65" s="10"/>
      <c r="EM65" s="10"/>
      <c r="EN65" s="10"/>
      <c r="EO65" s="10"/>
      <c r="EP65" s="10"/>
      <c r="EQ65" s="10"/>
      <c r="ER65" s="10"/>
      <c r="ES65" s="10"/>
      <c r="ET65" s="10"/>
      <c r="EU65" s="10"/>
      <c r="EV65" s="10"/>
      <c r="EW65" s="10"/>
      <c r="EX65" s="10"/>
      <c r="EY65" s="10"/>
      <c r="EZ65" s="10"/>
      <c r="FA65" s="10"/>
      <c r="FB65" s="10"/>
      <c r="FC65" s="10"/>
      <c r="FD65" s="10"/>
      <c r="FE65" s="10"/>
      <c r="FF65" s="10"/>
      <c r="FG65" s="10"/>
      <c r="FH65" s="10"/>
      <c r="FI65" s="10"/>
      <c r="FJ65" s="10"/>
      <c r="FK65" s="10"/>
      <c r="FL65" s="10"/>
      <c r="FM65" s="10"/>
      <c r="FN65" s="10"/>
      <c r="FO65" s="10"/>
      <c r="FP65" s="10"/>
      <c r="FQ65" s="10"/>
      <c r="FR65" s="10"/>
      <c r="FS65" s="10"/>
      <c r="FT65" s="10"/>
      <c r="FU65" s="10"/>
      <c r="FV65" s="10"/>
      <c r="FW65" s="10"/>
      <c r="FX65" s="10"/>
      <c r="FY65" s="10"/>
      <c r="FZ65" s="10"/>
      <c r="GA65" s="10"/>
      <c r="GB65" s="10"/>
      <c r="GC65" s="10"/>
      <c r="GD65" s="10"/>
      <c r="GE65" s="10"/>
      <c r="GF65" s="10"/>
      <c r="GG65" s="10"/>
      <c r="GH65" s="10"/>
      <c r="GI65" s="10"/>
      <c r="GJ65" s="10"/>
      <c r="GK65" s="10"/>
      <c r="GL65" s="10"/>
      <c r="GM65" s="10"/>
      <c r="GN65" s="10"/>
      <c r="GO65" s="10"/>
      <c r="GP65" s="10"/>
      <c r="GQ65" s="10"/>
      <c r="GR65" s="10"/>
      <c r="GS65" s="10"/>
      <c r="GT65" s="10"/>
      <c r="GU65" s="10"/>
      <c r="GV65" s="10"/>
      <c r="GW65" s="10"/>
      <c r="GX65" s="10"/>
      <c r="GY65" s="10"/>
      <c r="GZ65" s="10"/>
      <c r="HA65" s="10"/>
      <c r="HB65" s="10"/>
      <c r="HC65" s="10"/>
      <c r="HD65" s="10"/>
      <c r="HE65" s="10"/>
      <c r="HF65" s="10"/>
      <c r="HG65" s="10"/>
      <c r="HH65" s="10"/>
      <c r="HI65" s="10"/>
      <c r="HJ65" s="10"/>
      <c r="HK65" s="10"/>
      <c r="HL65" s="10"/>
      <c r="HM65" s="10"/>
      <c r="HN65" s="10"/>
      <c r="HO65" s="10"/>
      <c r="HP65" s="10"/>
      <c r="HQ65" s="10"/>
      <c r="HR65" s="10"/>
      <c r="HS65" s="10"/>
      <c r="HT65" s="10"/>
      <c r="HU65" s="10"/>
      <c r="HV65" s="10"/>
      <c r="HW65" s="10"/>
    </row>
    <row r="66" spans="1:231" s="4" customFormat="1" ht="22.5" customHeight="1">
      <c r="A66" s="10"/>
      <c r="B66" s="111"/>
      <c r="C66" s="2"/>
      <c r="D66" s="3"/>
      <c r="E66" s="50"/>
      <c r="F66" s="108"/>
      <c r="G66" s="108"/>
      <c r="H66" s="108"/>
      <c r="I66" s="108"/>
      <c r="J66" s="108"/>
      <c r="K66" s="108"/>
      <c r="L66" s="108"/>
      <c r="M66" s="108"/>
      <c r="N66" s="108"/>
      <c r="O66" s="108"/>
      <c r="P66" s="108"/>
      <c r="Q66" s="154"/>
      <c r="R66" s="154"/>
      <c r="S66" s="154"/>
      <c r="T66" s="154"/>
      <c r="U66" s="154"/>
      <c r="V66" s="108"/>
      <c r="W66" s="108"/>
      <c r="X66" s="108"/>
      <c r="Y66" s="108"/>
      <c r="Z66" s="108"/>
      <c r="AA66" s="108"/>
      <c r="AB66" s="108"/>
      <c r="AC66" s="108"/>
      <c r="AD66" s="57"/>
      <c r="AE66" s="13"/>
      <c r="AF66" s="123"/>
      <c r="AG66" s="123"/>
      <c r="AH66" s="123"/>
      <c r="AI66" s="124"/>
      <c r="AJ66" s="123"/>
      <c r="AM66" s="5"/>
      <c r="AN66" s="6"/>
      <c r="DD66" s="7"/>
      <c r="DE66" s="8"/>
      <c r="DF66" s="8"/>
      <c r="DG66" s="9"/>
      <c r="DH66" s="9"/>
      <c r="DI66" s="9"/>
      <c r="DJ66" s="9"/>
      <c r="DK66" s="9"/>
      <c r="DL66" s="10"/>
      <c r="DM66" s="10"/>
      <c r="DN66" s="10"/>
      <c r="DO66" s="10"/>
      <c r="DP66" s="10"/>
      <c r="DQ66" s="10"/>
      <c r="DR66" s="10"/>
      <c r="DS66" s="10"/>
      <c r="DT66" s="10"/>
      <c r="DU66" s="10"/>
      <c r="DV66" s="10"/>
      <c r="DW66" s="10"/>
      <c r="DX66" s="10"/>
      <c r="DY66" s="10"/>
      <c r="DZ66" s="10"/>
      <c r="EA66" s="10"/>
      <c r="EB66" s="10"/>
      <c r="EC66" s="10"/>
      <c r="ED66" s="10"/>
      <c r="EE66" s="10"/>
      <c r="EF66" s="10"/>
      <c r="EG66" s="10"/>
      <c r="EH66" s="10"/>
      <c r="EI66" s="10"/>
      <c r="EJ66" s="10"/>
      <c r="EK66" s="10"/>
      <c r="EL66" s="10"/>
      <c r="EM66" s="10"/>
      <c r="EN66" s="10"/>
      <c r="EO66" s="10"/>
      <c r="EP66" s="10"/>
      <c r="EQ66" s="10"/>
      <c r="ER66" s="10"/>
      <c r="ES66" s="10"/>
      <c r="ET66" s="10"/>
      <c r="EU66" s="10"/>
      <c r="EV66" s="10"/>
      <c r="EW66" s="10"/>
      <c r="EX66" s="10"/>
      <c r="EY66" s="10"/>
      <c r="EZ66" s="10"/>
      <c r="FA66" s="10"/>
      <c r="FB66" s="10"/>
      <c r="FC66" s="10"/>
      <c r="FD66" s="10"/>
      <c r="FE66" s="10"/>
      <c r="FF66" s="10"/>
      <c r="FG66" s="10"/>
      <c r="FH66" s="10"/>
      <c r="FI66" s="10"/>
      <c r="FJ66" s="10"/>
      <c r="FK66" s="10"/>
      <c r="FL66" s="10"/>
      <c r="FM66" s="10"/>
      <c r="FN66" s="10"/>
      <c r="FO66" s="10"/>
      <c r="FP66" s="10"/>
      <c r="FQ66" s="10"/>
      <c r="FR66" s="10"/>
      <c r="FS66" s="10"/>
      <c r="FT66" s="10"/>
      <c r="FU66" s="10"/>
      <c r="FV66" s="10"/>
      <c r="FW66" s="10"/>
      <c r="FX66" s="10"/>
      <c r="FY66" s="10"/>
      <c r="FZ66" s="10"/>
      <c r="GA66" s="10"/>
      <c r="GB66" s="10"/>
      <c r="GC66" s="10"/>
      <c r="GD66" s="10"/>
      <c r="GE66" s="10"/>
      <c r="GF66" s="10"/>
      <c r="GG66" s="10"/>
      <c r="GH66" s="10"/>
      <c r="GI66" s="10"/>
      <c r="GJ66" s="10"/>
      <c r="GK66" s="10"/>
      <c r="GL66" s="10"/>
      <c r="GM66" s="10"/>
      <c r="GN66" s="10"/>
      <c r="GO66" s="10"/>
      <c r="GP66" s="10"/>
      <c r="GQ66" s="10"/>
      <c r="GR66" s="10"/>
      <c r="GS66" s="10"/>
      <c r="GT66" s="10"/>
      <c r="GU66" s="10"/>
      <c r="GV66" s="10"/>
      <c r="GW66" s="10"/>
      <c r="GX66" s="10"/>
      <c r="GY66" s="10"/>
      <c r="GZ66" s="10"/>
      <c r="HA66" s="10"/>
      <c r="HB66" s="10"/>
      <c r="HC66" s="10"/>
      <c r="HD66" s="10"/>
      <c r="HE66" s="10"/>
      <c r="HF66" s="10"/>
      <c r="HG66" s="10"/>
      <c r="HH66" s="10"/>
      <c r="HI66" s="10"/>
      <c r="HJ66" s="10"/>
      <c r="HK66" s="10"/>
      <c r="HL66" s="10"/>
      <c r="HM66" s="10"/>
      <c r="HN66" s="10"/>
      <c r="HO66" s="10"/>
      <c r="HP66" s="10"/>
      <c r="HQ66" s="10"/>
      <c r="HR66" s="10"/>
      <c r="HS66" s="10"/>
      <c r="HT66" s="10"/>
      <c r="HU66" s="10"/>
      <c r="HV66" s="10"/>
      <c r="HW66" s="10"/>
    </row>
    <row r="67" spans="1:231" s="4" customFormat="1" ht="22.5" customHeight="1" thickBot="1">
      <c r="A67" s="10"/>
      <c r="B67" s="125"/>
      <c r="C67" s="2"/>
      <c r="D67" s="3"/>
      <c r="E67" s="128"/>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30"/>
      <c r="AE67" s="13"/>
      <c r="AF67" s="126"/>
      <c r="AG67" s="126"/>
      <c r="AH67" s="126"/>
      <c r="AI67" s="127"/>
      <c r="AJ67" s="126"/>
      <c r="AP67" s="5"/>
      <c r="AQ67" s="6"/>
      <c r="DD67" s="7"/>
      <c r="DE67" s="8"/>
      <c r="DF67" s="8"/>
      <c r="DG67" s="9"/>
      <c r="DH67" s="9"/>
      <c r="DI67" s="9"/>
      <c r="DJ67" s="9"/>
      <c r="DK67" s="9"/>
      <c r="DL67" s="10"/>
      <c r="DM67" s="10"/>
      <c r="DN67" s="10"/>
      <c r="DO67" s="10"/>
      <c r="DP67" s="10"/>
      <c r="DQ67" s="10"/>
      <c r="DR67" s="10"/>
      <c r="DS67" s="10"/>
      <c r="DT67" s="10"/>
      <c r="DU67" s="10"/>
      <c r="DV67" s="10"/>
      <c r="DW67" s="10"/>
      <c r="DX67" s="10"/>
      <c r="DY67" s="10"/>
      <c r="DZ67" s="10"/>
      <c r="EA67" s="10"/>
      <c r="EB67" s="10"/>
      <c r="EC67" s="10"/>
      <c r="ED67" s="10"/>
      <c r="EE67" s="10"/>
      <c r="EF67" s="10"/>
      <c r="EG67" s="10"/>
      <c r="EH67" s="10"/>
      <c r="EI67" s="10"/>
      <c r="EJ67" s="10"/>
      <c r="EK67" s="10"/>
      <c r="EL67" s="10"/>
      <c r="EM67" s="10"/>
      <c r="EN67" s="10"/>
      <c r="EO67" s="10"/>
      <c r="EP67" s="10"/>
      <c r="EQ67" s="10"/>
      <c r="ER67" s="10"/>
      <c r="ES67" s="10"/>
      <c r="ET67" s="10"/>
      <c r="EU67" s="10"/>
      <c r="EV67" s="10"/>
      <c r="EW67" s="10"/>
      <c r="EX67" s="10"/>
      <c r="EY67" s="10"/>
      <c r="EZ67" s="10"/>
      <c r="FA67" s="10"/>
      <c r="FB67" s="10"/>
      <c r="FC67" s="10"/>
      <c r="FD67" s="10"/>
      <c r="FE67" s="10"/>
      <c r="FF67" s="10"/>
      <c r="FG67" s="10"/>
      <c r="FH67" s="10"/>
      <c r="FI67" s="10"/>
      <c r="FJ67" s="10"/>
      <c r="FK67" s="10"/>
      <c r="FL67" s="10"/>
      <c r="FM67" s="10"/>
      <c r="FN67" s="10"/>
      <c r="FO67" s="10"/>
      <c r="FP67" s="10"/>
      <c r="FQ67" s="10"/>
      <c r="FR67" s="10"/>
      <c r="FS67" s="10"/>
      <c r="FT67" s="10"/>
      <c r="FU67" s="10"/>
      <c r="FV67" s="10"/>
      <c r="FW67" s="10"/>
      <c r="FX67" s="10"/>
      <c r="FY67" s="10"/>
      <c r="FZ67" s="10"/>
      <c r="GA67" s="10"/>
      <c r="GB67" s="10"/>
      <c r="GC67" s="10"/>
      <c r="GD67" s="10"/>
      <c r="GE67" s="10"/>
      <c r="GF67" s="10"/>
      <c r="GG67" s="10"/>
      <c r="GH67" s="10"/>
      <c r="GI67" s="10"/>
      <c r="GJ67" s="10"/>
      <c r="GK67" s="10"/>
      <c r="GL67" s="10"/>
      <c r="GM67" s="10"/>
      <c r="GN67" s="10"/>
      <c r="GO67" s="10"/>
      <c r="GP67" s="10"/>
      <c r="GQ67" s="10"/>
      <c r="GR67" s="10"/>
      <c r="GS67" s="10"/>
      <c r="GT67" s="10"/>
      <c r="GU67" s="10"/>
      <c r="GV67" s="10"/>
      <c r="GW67" s="10"/>
      <c r="GX67" s="10"/>
      <c r="GY67" s="10"/>
      <c r="GZ67" s="10"/>
      <c r="HA67" s="10"/>
      <c r="HB67" s="10"/>
      <c r="HC67" s="10"/>
      <c r="HD67" s="10"/>
      <c r="HE67" s="10"/>
      <c r="HF67" s="10"/>
      <c r="HG67" s="10"/>
      <c r="HH67" s="10"/>
      <c r="HI67" s="10"/>
      <c r="HJ67" s="10"/>
      <c r="HK67" s="10"/>
      <c r="HL67" s="10"/>
      <c r="HM67" s="10"/>
      <c r="HN67" s="10"/>
      <c r="HO67" s="10"/>
      <c r="HP67" s="10"/>
      <c r="HQ67" s="10"/>
      <c r="HR67" s="10"/>
      <c r="HS67" s="10"/>
      <c r="HT67" s="10"/>
      <c r="HU67" s="10"/>
      <c r="HV67" s="10"/>
      <c r="HW67" s="10"/>
    </row>
    <row r="68" spans="1:231" s="4" customFormat="1" ht="22.5" customHeight="1" thickTop="1">
      <c r="A68" s="10"/>
      <c r="B68" s="131"/>
      <c r="C68" s="2"/>
      <c r="D68" s="3"/>
      <c r="E68" s="601" t="s">
        <v>134</v>
      </c>
      <c r="F68" s="601"/>
      <c r="G68" s="601"/>
      <c r="H68" s="601"/>
      <c r="I68" s="601"/>
      <c r="J68" s="601"/>
      <c r="K68" s="601"/>
      <c r="L68" s="601"/>
      <c r="M68" s="601"/>
      <c r="N68" s="601"/>
      <c r="O68" s="601"/>
      <c r="P68" s="601"/>
      <c r="Q68" s="601"/>
      <c r="R68" s="601"/>
      <c r="S68" s="601"/>
      <c r="T68" s="601"/>
      <c r="U68" s="601"/>
      <c r="V68" s="601"/>
      <c r="W68" s="601"/>
      <c r="X68" s="601"/>
      <c r="Y68" s="601"/>
      <c r="Z68" s="601"/>
      <c r="AA68" s="601"/>
      <c r="AB68" s="601"/>
      <c r="AC68" s="601"/>
      <c r="AD68" s="601"/>
      <c r="AE68" s="13"/>
      <c r="AF68" s="126"/>
      <c r="AG68" s="126"/>
      <c r="AH68" s="126"/>
      <c r="AI68" s="127"/>
      <c r="AJ68" s="126"/>
      <c r="AP68" s="5"/>
      <c r="AQ68" s="6"/>
      <c r="DD68" s="7"/>
      <c r="DE68" s="8"/>
      <c r="DF68" s="8"/>
      <c r="DG68" s="9"/>
      <c r="DH68" s="9"/>
      <c r="DI68" s="9"/>
      <c r="DJ68" s="9"/>
      <c r="DK68" s="9"/>
      <c r="DL68" s="10"/>
      <c r="DM68" s="10"/>
      <c r="DN68" s="10"/>
      <c r="DO68" s="10"/>
      <c r="DP68" s="10"/>
      <c r="DQ68" s="10"/>
      <c r="DR68" s="10"/>
      <c r="DS68" s="10"/>
      <c r="DT68" s="10"/>
      <c r="DU68" s="10"/>
      <c r="DV68" s="10"/>
      <c r="DW68" s="10"/>
      <c r="DX68" s="10"/>
      <c r="DY68" s="10"/>
      <c r="DZ68" s="10"/>
      <c r="EA68" s="10"/>
      <c r="EB68" s="10"/>
      <c r="EC68" s="10"/>
      <c r="ED68" s="10"/>
      <c r="EE68" s="10"/>
      <c r="EF68" s="10"/>
      <c r="EG68" s="10"/>
      <c r="EH68" s="10"/>
      <c r="EI68" s="10"/>
      <c r="EJ68" s="10"/>
      <c r="EK68" s="10"/>
      <c r="EL68" s="10"/>
      <c r="EM68" s="10"/>
      <c r="EN68" s="10"/>
      <c r="EO68" s="10"/>
      <c r="EP68" s="10"/>
      <c r="EQ68" s="10"/>
      <c r="ER68" s="10"/>
      <c r="ES68" s="10"/>
      <c r="ET68" s="10"/>
      <c r="EU68" s="10"/>
      <c r="EV68" s="10"/>
      <c r="EW68" s="10"/>
      <c r="EX68" s="10"/>
      <c r="EY68" s="10"/>
      <c r="EZ68" s="10"/>
      <c r="FA68" s="10"/>
      <c r="FB68" s="10"/>
      <c r="FC68" s="10"/>
      <c r="FD68" s="10"/>
      <c r="FE68" s="10"/>
      <c r="FF68" s="10"/>
      <c r="FG68" s="10"/>
      <c r="FH68" s="10"/>
      <c r="FI68" s="10"/>
      <c r="FJ68" s="10"/>
      <c r="FK68" s="10"/>
      <c r="FL68" s="10"/>
      <c r="FM68" s="10"/>
      <c r="FN68" s="10"/>
      <c r="FO68" s="10"/>
      <c r="FP68" s="10"/>
      <c r="FQ68" s="10"/>
      <c r="FR68" s="10"/>
      <c r="FS68" s="10"/>
      <c r="FT68" s="10"/>
      <c r="FU68" s="10"/>
      <c r="FV68" s="10"/>
      <c r="FW68" s="10"/>
      <c r="FX68" s="10"/>
      <c r="FY68" s="10"/>
      <c r="FZ68" s="10"/>
      <c r="GA68" s="10"/>
      <c r="GB68" s="10"/>
      <c r="GC68" s="10"/>
      <c r="GD68" s="10"/>
      <c r="GE68" s="10"/>
      <c r="GF68" s="10"/>
      <c r="GG68" s="10"/>
      <c r="GH68" s="10"/>
      <c r="GI68" s="10"/>
      <c r="GJ68" s="10"/>
      <c r="GK68" s="10"/>
      <c r="GL68" s="10"/>
      <c r="GM68" s="10"/>
      <c r="GN68" s="10"/>
      <c r="GO68" s="10"/>
      <c r="GP68" s="10"/>
      <c r="GQ68" s="10"/>
      <c r="GR68" s="10"/>
      <c r="GS68" s="10"/>
      <c r="GT68" s="10"/>
      <c r="GU68" s="10"/>
      <c r="GV68" s="10"/>
      <c r="GW68" s="10"/>
      <c r="GX68" s="10"/>
      <c r="GY68" s="10"/>
      <c r="GZ68" s="10"/>
      <c r="HA68" s="10"/>
      <c r="HB68" s="10"/>
      <c r="HC68" s="10"/>
      <c r="HD68" s="10"/>
      <c r="HE68" s="10"/>
      <c r="HF68" s="10"/>
      <c r="HG68" s="10"/>
      <c r="HH68" s="10"/>
      <c r="HI68" s="10"/>
      <c r="HJ68" s="10"/>
      <c r="HK68" s="10"/>
      <c r="HL68" s="10"/>
      <c r="HM68" s="10"/>
      <c r="HN68" s="10"/>
      <c r="HO68" s="10"/>
      <c r="HP68" s="10"/>
      <c r="HQ68" s="10"/>
      <c r="HR68" s="10"/>
      <c r="HS68" s="10"/>
      <c r="HT68" s="10"/>
      <c r="HU68" s="10"/>
      <c r="HV68" s="10"/>
      <c r="HW68" s="10"/>
    </row>
    <row r="69" spans="1:231" s="4" customFormat="1">
      <c r="A69" s="10"/>
      <c r="B69" s="11"/>
      <c r="C69" s="10"/>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6"/>
      <c r="AG69" s="126"/>
      <c r="AH69" s="126"/>
      <c r="AI69" s="127"/>
      <c r="AJ69" s="126"/>
      <c r="AM69" s="5"/>
      <c r="AN69" s="6"/>
      <c r="DD69" s="7"/>
      <c r="DE69" s="8"/>
      <c r="DF69" s="8"/>
      <c r="DG69" s="9"/>
      <c r="DH69" s="9"/>
      <c r="DI69" s="9"/>
      <c r="DJ69" s="9"/>
      <c r="DK69" s="9"/>
      <c r="DL69" s="10"/>
      <c r="DM69" s="10"/>
      <c r="DN69" s="10"/>
      <c r="DO69" s="10"/>
      <c r="DP69" s="10"/>
      <c r="DQ69" s="10"/>
      <c r="DR69" s="10"/>
      <c r="DS69" s="10"/>
      <c r="DT69" s="10"/>
      <c r="DU69" s="10"/>
      <c r="DV69" s="10"/>
      <c r="DW69" s="10"/>
      <c r="DX69" s="10"/>
      <c r="DY69" s="10"/>
      <c r="DZ69" s="10"/>
      <c r="EA69" s="10"/>
      <c r="EB69" s="10"/>
      <c r="EC69" s="10"/>
      <c r="ED69" s="10"/>
      <c r="EE69" s="10"/>
      <c r="EF69" s="10"/>
      <c r="EG69" s="10"/>
      <c r="EH69" s="10"/>
      <c r="EI69" s="10"/>
      <c r="EJ69" s="10"/>
      <c r="EK69" s="10"/>
      <c r="EL69" s="10"/>
      <c r="EM69" s="10"/>
      <c r="EN69" s="10"/>
      <c r="EO69" s="10"/>
      <c r="EP69" s="10"/>
      <c r="EQ69" s="10"/>
      <c r="ER69" s="10"/>
      <c r="ES69" s="10"/>
      <c r="ET69" s="10"/>
      <c r="EU69" s="10"/>
      <c r="EV69" s="10"/>
      <c r="EW69" s="10"/>
      <c r="EX69" s="10"/>
      <c r="EY69" s="10"/>
      <c r="EZ69" s="10"/>
      <c r="FA69" s="10"/>
      <c r="FB69" s="10"/>
      <c r="FC69" s="10"/>
      <c r="FD69" s="10"/>
      <c r="FE69" s="10"/>
      <c r="FF69" s="10"/>
      <c r="FG69" s="10"/>
      <c r="FH69" s="10"/>
      <c r="FI69" s="10"/>
      <c r="FJ69" s="10"/>
      <c r="FK69" s="10"/>
      <c r="FL69" s="10"/>
      <c r="FM69" s="10"/>
      <c r="FN69" s="10"/>
      <c r="FO69" s="10"/>
      <c r="FP69" s="10"/>
      <c r="FQ69" s="10"/>
      <c r="FR69" s="10"/>
      <c r="FS69" s="10"/>
      <c r="FT69" s="10"/>
      <c r="FU69" s="10"/>
      <c r="FV69" s="10"/>
      <c r="FW69" s="10"/>
      <c r="FX69" s="10"/>
      <c r="FY69" s="10"/>
      <c r="FZ69" s="10"/>
      <c r="GA69" s="10"/>
      <c r="GB69" s="10"/>
      <c r="GC69" s="10"/>
      <c r="GD69" s="10"/>
      <c r="GE69" s="10"/>
      <c r="GF69" s="10"/>
      <c r="GG69" s="10"/>
      <c r="GH69" s="10"/>
      <c r="GI69" s="10"/>
      <c r="GJ69" s="10"/>
      <c r="GK69" s="10"/>
      <c r="GL69" s="10"/>
      <c r="GM69" s="10"/>
      <c r="GN69" s="10"/>
      <c r="GO69" s="10"/>
      <c r="GP69" s="10"/>
      <c r="GQ69" s="10"/>
      <c r="GR69" s="10"/>
      <c r="GS69" s="10"/>
      <c r="GT69" s="10"/>
      <c r="GU69" s="10"/>
      <c r="GV69" s="10"/>
      <c r="GW69" s="10"/>
      <c r="GX69" s="10"/>
      <c r="GY69" s="10"/>
      <c r="GZ69" s="10"/>
      <c r="HA69" s="10"/>
      <c r="HB69" s="10"/>
      <c r="HC69" s="10"/>
      <c r="HD69" s="10"/>
      <c r="HE69" s="10"/>
      <c r="HF69" s="10"/>
      <c r="HG69" s="10"/>
      <c r="HH69" s="10"/>
      <c r="HI69" s="10"/>
      <c r="HJ69" s="10"/>
      <c r="HK69" s="10"/>
      <c r="HL69" s="10"/>
      <c r="HM69" s="10"/>
      <c r="HN69" s="10"/>
      <c r="HO69" s="10"/>
      <c r="HP69" s="10"/>
      <c r="HQ69" s="10"/>
      <c r="HR69" s="10"/>
      <c r="HS69" s="10"/>
      <c r="HT69" s="10"/>
      <c r="HU69" s="10"/>
      <c r="HV69" s="10"/>
      <c r="HW69" s="10"/>
    </row>
    <row r="70" spans="1:231" s="4" customFormat="1">
      <c r="A70" s="10"/>
      <c r="B70" s="11"/>
      <c r="C70" s="10"/>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32"/>
      <c r="AG70" s="126"/>
      <c r="AH70" s="126"/>
      <c r="AI70" s="127"/>
      <c r="AJ70" s="126"/>
      <c r="AM70" s="5"/>
      <c r="AN70" s="6"/>
      <c r="DD70" s="7"/>
      <c r="DE70" s="8"/>
      <c r="DF70" s="8"/>
      <c r="DG70" s="9"/>
      <c r="DH70" s="9"/>
      <c r="DI70" s="9"/>
      <c r="DJ70" s="9"/>
      <c r="DK70" s="9"/>
      <c r="DL70" s="10"/>
      <c r="DM70" s="10"/>
      <c r="DN70" s="10"/>
      <c r="DO70" s="10"/>
      <c r="DP70" s="10"/>
      <c r="DQ70" s="10"/>
      <c r="DR70" s="10"/>
      <c r="DS70" s="10"/>
      <c r="DT70" s="10"/>
      <c r="DU70" s="10"/>
      <c r="DV70" s="10"/>
      <c r="DW70" s="10"/>
      <c r="DX70" s="10"/>
      <c r="DY70" s="10"/>
      <c r="DZ70" s="10"/>
      <c r="EA70" s="10"/>
      <c r="EB70" s="10"/>
      <c r="EC70" s="10"/>
      <c r="ED70" s="10"/>
      <c r="EE70" s="10"/>
      <c r="EF70" s="10"/>
      <c r="EG70" s="10"/>
      <c r="EH70" s="10"/>
      <c r="EI70" s="10"/>
      <c r="EJ70" s="10"/>
      <c r="EK70" s="10"/>
      <c r="EL70" s="10"/>
      <c r="EM70" s="10"/>
      <c r="EN70" s="10"/>
      <c r="EO70" s="10"/>
      <c r="EP70" s="10"/>
      <c r="EQ70" s="10"/>
      <c r="ER70" s="10"/>
      <c r="ES70" s="10"/>
      <c r="ET70" s="10"/>
      <c r="EU70" s="10"/>
      <c r="EV70" s="10"/>
      <c r="EW70" s="10"/>
      <c r="EX70" s="10"/>
      <c r="EY70" s="10"/>
      <c r="EZ70" s="10"/>
      <c r="FA70" s="10"/>
      <c r="FB70" s="10"/>
      <c r="FC70" s="10"/>
      <c r="FD70" s="10"/>
      <c r="FE70" s="10"/>
      <c r="FF70" s="10"/>
      <c r="FG70" s="10"/>
      <c r="FH70" s="10"/>
      <c r="FI70" s="10"/>
      <c r="FJ70" s="10"/>
      <c r="FK70" s="10"/>
      <c r="FL70" s="10"/>
      <c r="FM70" s="10"/>
      <c r="FN70" s="10"/>
      <c r="FO70" s="10"/>
      <c r="FP70" s="10"/>
      <c r="FQ70" s="10"/>
      <c r="FR70" s="10"/>
      <c r="FS70" s="10"/>
      <c r="FT70" s="10"/>
      <c r="FU70" s="10"/>
      <c r="FV70" s="10"/>
      <c r="FW70" s="10"/>
      <c r="FX70" s="10"/>
      <c r="FY70" s="10"/>
      <c r="FZ70" s="10"/>
      <c r="GA70" s="10"/>
      <c r="GB70" s="10"/>
      <c r="GC70" s="10"/>
      <c r="GD70" s="10"/>
      <c r="GE70" s="10"/>
      <c r="GF70" s="10"/>
      <c r="GG70" s="10"/>
      <c r="GH70" s="10"/>
      <c r="GI70" s="10"/>
      <c r="GJ70" s="10"/>
      <c r="GK70" s="10"/>
      <c r="GL70" s="10"/>
      <c r="GM70" s="10"/>
      <c r="GN70" s="10"/>
      <c r="GO70" s="10"/>
      <c r="GP70" s="10"/>
      <c r="GQ70" s="10"/>
      <c r="GR70" s="10"/>
      <c r="GS70" s="10"/>
      <c r="GT70" s="10"/>
      <c r="GU70" s="10"/>
      <c r="GV70" s="10"/>
      <c r="GW70" s="10"/>
      <c r="GX70" s="10"/>
      <c r="GY70" s="10"/>
      <c r="GZ70" s="10"/>
      <c r="HA70" s="10"/>
      <c r="HB70" s="10"/>
      <c r="HC70" s="10"/>
      <c r="HD70" s="10"/>
      <c r="HE70" s="10"/>
      <c r="HF70" s="10"/>
      <c r="HG70" s="10"/>
      <c r="HH70" s="10"/>
      <c r="HI70" s="10"/>
      <c r="HJ70" s="10"/>
      <c r="HK70" s="10"/>
      <c r="HL70" s="10"/>
      <c r="HM70" s="10"/>
      <c r="HN70" s="10"/>
      <c r="HO70" s="10"/>
      <c r="HP70" s="10"/>
      <c r="HQ70" s="10"/>
      <c r="HR70" s="10"/>
      <c r="HS70" s="10"/>
      <c r="HT70" s="10"/>
      <c r="HU70" s="10"/>
      <c r="HV70" s="10"/>
      <c r="HW70" s="10"/>
    </row>
    <row r="71" spans="1:231" s="4" customFormat="1" ht="22.5" customHeight="1">
      <c r="A71" s="10"/>
      <c r="B71" s="111"/>
      <c r="C71" s="2"/>
      <c r="D71" s="3"/>
      <c r="E71" s="50"/>
      <c r="F71" s="112" t="s">
        <v>409</v>
      </c>
      <c r="G71" s="108" t="s">
        <v>132</v>
      </c>
      <c r="H71" s="108"/>
      <c r="I71" s="108"/>
      <c r="J71" s="108"/>
      <c r="K71" s="108"/>
      <c r="L71" s="108"/>
      <c r="M71" s="12"/>
      <c r="N71" s="113" t="s">
        <v>112</v>
      </c>
      <c r="O71" s="108"/>
      <c r="P71" s="114">
        <v>20</v>
      </c>
      <c r="Q71" s="115" t="s">
        <v>103</v>
      </c>
      <c r="R71" s="55">
        <v>9</v>
      </c>
      <c r="S71" s="115" t="s">
        <v>104</v>
      </c>
      <c r="T71" s="55">
        <v>1</v>
      </c>
      <c r="U71" s="115" t="s">
        <v>105</v>
      </c>
      <c r="V71" s="594">
        <f>AI71</f>
        <v>2</v>
      </c>
      <c r="W71" s="594"/>
      <c r="X71" s="108" t="s">
        <v>133</v>
      </c>
      <c r="Y71" s="108"/>
      <c r="Z71" s="108"/>
      <c r="AA71" s="108"/>
      <c r="AB71" s="108"/>
      <c r="AC71" s="108"/>
      <c r="AD71" s="57"/>
      <c r="AE71" s="13"/>
      <c r="AF71" s="2"/>
      <c r="AG71" s="2"/>
      <c r="AH71" s="116" t="str">
        <f>CONCATENATE(N71,DBCS(P71),Q71,DBCS(R71),S71,DBCS(T71),U71)</f>
        <v>平成２０年９月１日</v>
      </c>
      <c r="AI71" s="117">
        <f>WEEKDAY(AH71,1)</f>
        <v>2</v>
      </c>
      <c r="AJ71" s="110"/>
      <c r="AM71" s="5"/>
      <c r="AN71" s="6"/>
      <c r="DD71" s="7"/>
      <c r="DE71" s="8"/>
      <c r="DF71" s="8"/>
      <c r="DG71" s="9"/>
      <c r="DH71" s="9"/>
      <c r="DI71" s="9"/>
      <c r="DJ71" s="9"/>
      <c r="DK71" s="9"/>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c r="EL71" s="10"/>
      <c r="EM71" s="10"/>
      <c r="EN71" s="10"/>
      <c r="EO71" s="10"/>
      <c r="EP71" s="10"/>
      <c r="EQ71" s="10"/>
      <c r="ER71" s="10"/>
      <c r="ES71" s="10"/>
      <c r="ET71" s="10"/>
      <c r="EU71" s="10"/>
      <c r="EV71" s="10"/>
      <c r="EW71" s="10"/>
      <c r="EX71" s="10"/>
      <c r="EY71" s="10"/>
      <c r="EZ71" s="10"/>
      <c r="FA71" s="10"/>
      <c r="FB71" s="10"/>
      <c r="FC71" s="10"/>
      <c r="FD71" s="10"/>
      <c r="FE71" s="10"/>
      <c r="FF71" s="10"/>
      <c r="FG71" s="10"/>
      <c r="FH71" s="10"/>
      <c r="FI71" s="10"/>
      <c r="FJ71" s="10"/>
      <c r="FK71" s="10"/>
      <c r="FL71" s="10"/>
      <c r="FM71" s="10"/>
      <c r="FN71" s="10"/>
      <c r="FO71" s="10"/>
      <c r="FP71" s="10"/>
      <c r="FQ71" s="10"/>
      <c r="FR71" s="10"/>
      <c r="FS71" s="10"/>
      <c r="FT71" s="10"/>
      <c r="FU71" s="10"/>
      <c r="FV71" s="10"/>
      <c r="FW71" s="10"/>
      <c r="FX71" s="10"/>
      <c r="FY71" s="10"/>
      <c r="FZ71" s="10"/>
      <c r="GA71" s="10"/>
      <c r="GB71" s="10"/>
      <c r="GC71" s="10"/>
      <c r="GD71" s="10"/>
      <c r="GE71" s="10"/>
      <c r="GF71" s="10"/>
      <c r="GG71" s="10"/>
      <c r="GH71" s="10"/>
      <c r="GI71" s="10"/>
      <c r="GJ71" s="10"/>
      <c r="GK71" s="10"/>
      <c r="GL71" s="10"/>
      <c r="GM71" s="10"/>
      <c r="GN71" s="10"/>
      <c r="GO71" s="10"/>
      <c r="GP71" s="10"/>
      <c r="GQ71" s="10"/>
      <c r="GR71" s="10"/>
      <c r="GS71" s="10"/>
      <c r="GT71" s="10"/>
      <c r="GU71" s="10"/>
      <c r="GV71" s="10"/>
      <c r="GW71" s="10"/>
      <c r="GX71" s="10"/>
      <c r="GY71" s="10"/>
      <c r="GZ71" s="10"/>
      <c r="HA71" s="10"/>
      <c r="HB71" s="10"/>
      <c r="HC71" s="10"/>
      <c r="HD71" s="10"/>
      <c r="HE71" s="10"/>
      <c r="HF71" s="10"/>
      <c r="HG71" s="10"/>
      <c r="HH71" s="10"/>
      <c r="HI71" s="10"/>
      <c r="HJ71" s="10"/>
      <c r="HK71" s="10"/>
      <c r="HL71" s="10"/>
      <c r="HM71" s="10"/>
      <c r="HN71" s="10"/>
      <c r="HO71" s="10"/>
      <c r="HP71" s="10"/>
      <c r="HQ71" s="10"/>
      <c r="HR71" s="10"/>
      <c r="HS71" s="10"/>
      <c r="HT71" s="10"/>
      <c r="HU71" s="10"/>
      <c r="HV71" s="10"/>
      <c r="HW71" s="10"/>
    </row>
    <row r="72" spans="1:231" s="4" customFormat="1" ht="13.5">
      <c r="A72" s="10"/>
      <c r="B72" s="11"/>
      <c r="C72" s="10"/>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06"/>
      <c r="AG72" s="132"/>
      <c r="AH72" s="132"/>
      <c r="AI72" s="133"/>
      <c r="AJ72" s="126"/>
      <c r="AM72" s="5"/>
      <c r="AN72" s="6"/>
      <c r="DD72" s="7"/>
      <c r="DE72" s="8"/>
      <c r="DF72" s="8"/>
      <c r="DG72" s="9"/>
      <c r="DH72" s="9"/>
      <c r="DI72" s="9"/>
      <c r="DJ72" s="9"/>
      <c r="DK72" s="9"/>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c r="EW72" s="10"/>
      <c r="EX72" s="10"/>
      <c r="EY72" s="10"/>
      <c r="EZ72" s="10"/>
      <c r="FA72" s="10"/>
      <c r="FB72" s="10"/>
      <c r="FC72" s="10"/>
      <c r="FD72" s="10"/>
      <c r="FE72" s="10"/>
      <c r="FF72" s="10"/>
      <c r="FG72" s="10"/>
      <c r="FH72" s="10"/>
      <c r="FI72" s="10"/>
      <c r="FJ72" s="10"/>
      <c r="FK72" s="10"/>
      <c r="FL72" s="10"/>
      <c r="FM72" s="10"/>
      <c r="FN72" s="10"/>
      <c r="FO72" s="10"/>
      <c r="FP72" s="10"/>
      <c r="FQ72" s="10"/>
      <c r="FR72" s="10"/>
      <c r="FS72" s="10"/>
      <c r="FT72" s="10"/>
      <c r="FU72" s="10"/>
      <c r="FV72" s="10"/>
      <c r="FW72" s="10"/>
      <c r="FX72" s="10"/>
      <c r="FY72" s="10"/>
      <c r="FZ72" s="10"/>
      <c r="GA72" s="10"/>
      <c r="GB72" s="10"/>
      <c r="GC72" s="10"/>
      <c r="GD72" s="10"/>
      <c r="GE72" s="10"/>
      <c r="GF72" s="10"/>
      <c r="GG72" s="10"/>
      <c r="GH72" s="10"/>
      <c r="GI72" s="10"/>
      <c r="GJ72" s="10"/>
      <c r="GK72" s="10"/>
      <c r="GL72" s="10"/>
      <c r="GM72" s="10"/>
      <c r="GN72" s="10"/>
      <c r="GO72" s="10"/>
      <c r="GP72" s="10"/>
      <c r="GQ72" s="10"/>
      <c r="GR72" s="10"/>
      <c r="GS72" s="10"/>
      <c r="GT72" s="10"/>
      <c r="GU72" s="10"/>
      <c r="GV72" s="10"/>
      <c r="GW72" s="10"/>
      <c r="GX72" s="10"/>
      <c r="GY72" s="10"/>
      <c r="GZ72" s="10"/>
      <c r="HA72" s="10"/>
      <c r="HB72" s="10"/>
      <c r="HC72" s="10"/>
      <c r="HD72" s="10"/>
      <c r="HE72" s="10"/>
      <c r="HF72" s="10"/>
      <c r="HG72" s="10"/>
      <c r="HH72" s="10"/>
      <c r="HI72" s="10"/>
      <c r="HJ72" s="10"/>
      <c r="HK72" s="10"/>
      <c r="HL72" s="10"/>
      <c r="HM72" s="10"/>
      <c r="HN72" s="10"/>
      <c r="HO72" s="10"/>
      <c r="HP72" s="10"/>
      <c r="HQ72" s="10"/>
      <c r="HR72" s="10"/>
      <c r="HS72" s="10"/>
      <c r="HT72" s="10"/>
      <c r="HU72" s="10"/>
      <c r="HV72" s="10"/>
      <c r="HW72" s="10"/>
    </row>
    <row r="73" spans="1:231" s="4" customFormat="1" ht="13.5">
      <c r="A73" s="10"/>
      <c r="B73" s="11"/>
      <c r="C73" s="10"/>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06"/>
      <c r="AG73" s="106"/>
      <c r="AH73" s="106"/>
      <c r="AI73" s="134"/>
      <c r="AJ73" s="106"/>
      <c r="AM73" s="5"/>
      <c r="AN73" s="6"/>
      <c r="DD73" s="7"/>
      <c r="DE73" s="8"/>
      <c r="DF73" s="8"/>
      <c r="DG73" s="9"/>
      <c r="DH73" s="9"/>
      <c r="DI73" s="9"/>
      <c r="DJ73" s="9"/>
      <c r="DK73" s="9"/>
      <c r="DL73" s="10"/>
      <c r="DM73" s="10"/>
      <c r="DN73" s="10"/>
      <c r="DO73" s="10"/>
      <c r="DP73" s="10"/>
      <c r="DQ73" s="10"/>
      <c r="DR73" s="10"/>
      <c r="DS73" s="10"/>
      <c r="DT73" s="10"/>
      <c r="DU73" s="10"/>
      <c r="DV73" s="10"/>
      <c r="DW73" s="10"/>
      <c r="DX73" s="10"/>
      <c r="DY73" s="10"/>
      <c r="DZ73" s="10"/>
      <c r="EA73" s="10"/>
      <c r="EB73" s="10"/>
      <c r="EC73" s="10"/>
      <c r="ED73" s="10"/>
      <c r="EE73" s="10"/>
      <c r="EF73" s="10"/>
      <c r="EG73" s="10"/>
      <c r="EH73" s="10"/>
      <c r="EI73" s="10"/>
      <c r="EJ73" s="10"/>
      <c r="EK73" s="10"/>
      <c r="EL73" s="10"/>
      <c r="EM73" s="10"/>
      <c r="EN73" s="10"/>
      <c r="EO73" s="10"/>
      <c r="EP73" s="10"/>
      <c r="EQ73" s="10"/>
      <c r="ER73" s="10"/>
      <c r="ES73" s="10"/>
      <c r="ET73" s="10"/>
      <c r="EU73" s="10"/>
      <c r="EV73" s="10"/>
      <c r="EW73" s="10"/>
      <c r="EX73" s="10"/>
      <c r="EY73" s="10"/>
      <c r="EZ73" s="10"/>
      <c r="FA73" s="10"/>
      <c r="FB73" s="10"/>
      <c r="FC73" s="10"/>
      <c r="FD73" s="10"/>
      <c r="FE73" s="10"/>
      <c r="FF73" s="10"/>
      <c r="FG73" s="10"/>
      <c r="FH73" s="10"/>
      <c r="FI73" s="10"/>
      <c r="FJ73" s="10"/>
      <c r="FK73" s="10"/>
      <c r="FL73" s="10"/>
      <c r="FM73" s="10"/>
      <c r="FN73" s="10"/>
      <c r="FO73" s="10"/>
      <c r="FP73" s="10"/>
      <c r="FQ73" s="10"/>
      <c r="FR73" s="10"/>
      <c r="FS73" s="10"/>
      <c r="FT73" s="10"/>
      <c r="FU73" s="10"/>
      <c r="FV73" s="10"/>
      <c r="FW73" s="10"/>
      <c r="FX73" s="10"/>
      <c r="FY73" s="10"/>
      <c r="FZ73" s="10"/>
      <c r="GA73" s="10"/>
      <c r="GB73" s="10"/>
      <c r="GC73" s="10"/>
      <c r="GD73" s="10"/>
      <c r="GE73" s="10"/>
      <c r="GF73" s="10"/>
      <c r="GG73" s="10"/>
      <c r="GH73" s="10"/>
      <c r="GI73" s="10"/>
      <c r="GJ73" s="10"/>
      <c r="GK73" s="10"/>
      <c r="GL73" s="10"/>
      <c r="GM73" s="10"/>
      <c r="GN73" s="10"/>
      <c r="GO73" s="10"/>
      <c r="GP73" s="10"/>
      <c r="GQ73" s="10"/>
      <c r="GR73" s="10"/>
      <c r="GS73" s="10"/>
      <c r="GT73" s="10"/>
      <c r="GU73" s="10"/>
      <c r="GV73" s="10"/>
      <c r="GW73" s="10"/>
      <c r="GX73" s="10"/>
      <c r="GY73" s="10"/>
      <c r="GZ73" s="10"/>
      <c r="HA73" s="10"/>
      <c r="HB73" s="10"/>
      <c r="HC73" s="10"/>
      <c r="HD73" s="10"/>
      <c r="HE73" s="10"/>
      <c r="HF73" s="10"/>
      <c r="HG73" s="10"/>
      <c r="HH73" s="10"/>
      <c r="HI73" s="10"/>
      <c r="HJ73" s="10"/>
      <c r="HK73" s="10"/>
      <c r="HL73" s="10"/>
      <c r="HM73" s="10"/>
      <c r="HN73" s="10"/>
      <c r="HO73" s="10"/>
      <c r="HP73" s="10"/>
      <c r="HQ73" s="10"/>
      <c r="HR73" s="10"/>
      <c r="HS73" s="10"/>
      <c r="HT73" s="10"/>
      <c r="HU73" s="10"/>
      <c r="HV73" s="10"/>
      <c r="HW73" s="10"/>
    </row>
    <row r="74" spans="1:231" s="4" customFormat="1" ht="13.5">
      <c r="A74" s="10"/>
      <c r="B74" s="11"/>
      <c r="C74" s="10"/>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06"/>
      <c r="AG74" s="106"/>
      <c r="AH74" s="106"/>
      <c r="AI74" s="134"/>
      <c r="AJ74" s="2"/>
      <c r="AM74" s="5"/>
      <c r="AN74" s="6"/>
      <c r="DD74" s="7"/>
      <c r="DE74" s="8"/>
      <c r="DF74" s="8"/>
      <c r="DG74" s="9"/>
      <c r="DH74" s="9"/>
      <c r="DI74" s="9"/>
      <c r="DJ74" s="9"/>
      <c r="DK74" s="9"/>
      <c r="DL74" s="10"/>
      <c r="DM74" s="10"/>
      <c r="DN74" s="10"/>
      <c r="DO74" s="10"/>
      <c r="DP74" s="10"/>
      <c r="DQ74" s="10"/>
      <c r="DR74" s="10"/>
      <c r="DS74" s="10"/>
      <c r="DT74" s="10"/>
      <c r="DU74" s="10"/>
      <c r="DV74" s="10"/>
      <c r="DW74" s="10"/>
      <c r="DX74" s="10"/>
      <c r="DY74" s="10"/>
      <c r="DZ74" s="10"/>
      <c r="EA74" s="10"/>
      <c r="EB74" s="10"/>
      <c r="EC74" s="10"/>
      <c r="ED74" s="10"/>
      <c r="EE74" s="10"/>
      <c r="EF74" s="10"/>
      <c r="EG74" s="10"/>
      <c r="EH74" s="10"/>
      <c r="EI74" s="10"/>
      <c r="EJ74" s="10"/>
      <c r="EK74" s="10"/>
      <c r="EL74" s="10"/>
      <c r="EM74" s="10"/>
      <c r="EN74" s="10"/>
      <c r="EO74" s="10"/>
      <c r="EP74" s="10"/>
      <c r="EQ74" s="10"/>
      <c r="ER74" s="10"/>
      <c r="ES74" s="10"/>
      <c r="ET74" s="10"/>
      <c r="EU74" s="10"/>
      <c r="EV74" s="10"/>
      <c r="EW74" s="10"/>
      <c r="EX74" s="10"/>
      <c r="EY74" s="10"/>
      <c r="EZ74" s="10"/>
      <c r="FA74" s="10"/>
      <c r="FB74" s="10"/>
      <c r="FC74" s="10"/>
      <c r="FD74" s="10"/>
      <c r="FE74" s="10"/>
      <c r="FF74" s="10"/>
      <c r="FG74" s="10"/>
      <c r="FH74" s="10"/>
      <c r="FI74" s="10"/>
      <c r="FJ74" s="10"/>
      <c r="FK74" s="10"/>
      <c r="FL74" s="10"/>
      <c r="FM74" s="10"/>
      <c r="FN74" s="10"/>
      <c r="FO74" s="10"/>
      <c r="FP74" s="10"/>
      <c r="FQ74" s="10"/>
      <c r="FR74" s="10"/>
      <c r="FS74" s="10"/>
      <c r="FT74" s="10"/>
      <c r="FU74" s="10"/>
      <c r="FV74" s="10"/>
      <c r="FW74" s="10"/>
      <c r="FX74" s="10"/>
      <c r="FY74" s="10"/>
      <c r="FZ74" s="10"/>
      <c r="GA74" s="10"/>
      <c r="GB74" s="10"/>
      <c r="GC74" s="10"/>
      <c r="GD74" s="10"/>
      <c r="GE74" s="10"/>
      <c r="GF74" s="10"/>
      <c r="GG74" s="10"/>
      <c r="GH74" s="10"/>
      <c r="GI74" s="10"/>
      <c r="GJ74" s="10"/>
      <c r="GK74" s="10"/>
      <c r="GL74" s="10"/>
      <c r="GM74" s="10"/>
      <c r="GN74" s="10"/>
      <c r="GO74" s="10"/>
      <c r="GP74" s="10"/>
      <c r="GQ74" s="10"/>
      <c r="GR74" s="10"/>
      <c r="GS74" s="10"/>
      <c r="GT74" s="10"/>
      <c r="GU74" s="10"/>
      <c r="GV74" s="10"/>
      <c r="GW74" s="10"/>
      <c r="GX74" s="10"/>
      <c r="GY74" s="10"/>
      <c r="GZ74" s="10"/>
      <c r="HA74" s="10"/>
      <c r="HB74" s="10"/>
      <c r="HC74" s="10"/>
      <c r="HD74" s="10"/>
      <c r="HE74" s="10"/>
      <c r="HF74" s="10"/>
      <c r="HG74" s="10"/>
      <c r="HH74" s="10"/>
      <c r="HI74" s="10"/>
      <c r="HJ74" s="10"/>
      <c r="HK74" s="10"/>
      <c r="HL74" s="10"/>
      <c r="HM74" s="10"/>
      <c r="HN74" s="10"/>
      <c r="HO74" s="10"/>
      <c r="HP74" s="10"/>
      <c r="HQ74" s="10"/>
      <c r="HR74" s="10"/>
      <c r="HS74" s="10"/>
      <c r="HT74" s="10"/>
      <c r="HU74" s="10"/>
      <c r="HV74" s="10"/>
      <c r="HW74" s="10"/>
    </row>
    <row r="75" spans="1:231" s="4" customFormat="1" ht="13.5">
      <c r="A75" s="10"/>
      <c r="B75" s="11"/>
      <c r="C75" s="10"/>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2"/>
      <c r="AG75" s="106"/>
      <c r="AH75" s="106"/>
      <c r="AI75" s="134"/>
      <c r="AJ75" s="2"/>
      <c r="AM75" s="5"/>
      <c r="AN75" s="6"/>
      <c r="DD75" s="7"/>
      <c r="DE75" s="8"/>
      <c r="DF75" s="8"/>
      <c r="DG75" s="9"/>
      <c r="DH75" s="9"/>
      <c r="DI75" s="9"/>
      <c r="DJ75" s="9"/>
      <c r="DK75" s="9"/>
      <c r="DL75" s="10"/>
      <c r="DM75" s="10"/>
      <c r="DN75" s="10"/>
      <c r="DO75" s="10"/>
      <c r="DP75" s="10"/>
      <c r="DQ75" s="10"/>
      <c r="DR75" s="10"/>
      <c r="DS75" s="10"/>
      <c r="DT75" s="10"/>
      <c r="DU75" s="10"/>
      <c r="DV75" s="10"/>
      <c r="DW75" s="10"/>
      <c r="DX75" s="10"/>
      <c r="DY75" s="10"/>
      <c r="DZ75" s="10"/>
      <c r="EA75" s="10"/>
      <c r="EB75" s="10"/>
      <c r="EC75" s="10"/>
      <c r="ED75" s="10"/>
      <c r="EE75" s="10"/>
      <c r="EF75" s="10"/>
      <c r="EG75" s="10"/>
      <c r="EH75" s="10"/>
      <c r="EI75" s="10"/>
      <c r="EJ75" s="10"/>
      <c r="EK75" s="10"/>
      <c r="EL75" s="10"/>
      <c r="EM75" s="10"/>
      <c r="EN75" s="10"/>
      <c r="EO75" s="10"/>
      <c r="EP75" s="10"/>
      <c r="EQ75" s="10"/>
      <c r="ER75" s="10"/>
      <c r="ES75" s="10"/>
      <c r="ET75" s="10"/>
      <c r="EU75" s="10"/>
      <c r="EV75" s="10"/>
      <c r="EW75" s="10"/>
      <c r="EX75" s="10"/>
      <c r="EY75" s="10"/>
      <c r="EZ75" s="10"/>
      <c r="FA75" s="10"/>
      <c r="FB75" s="10"/>
      <c r="FC75" s="10"/>
      <c r="FD75" s="10"/>
      <c r="FE75" s="10"/>
      <c r="FF75" s="10"/>
      <c r="FG75" s="10"/>
      <c r="FH75" s="10"/>
      <c r="FI75" s="10"/>
      <c r="FJ75" s="10"/>
      <c r="FK75" s="10"/>
      <c r="FL75" s="10"/>
      <c r="FM75" s="10"/>
      <c r="FN75" s="10"/>
      <c r="FO75" s="10"/>
      <c r="FP75" s="10"/>
      <c r="FQ75" s="10"/>
      <c r="FR75" s="10"/>
      <c r="FS75" s="10"/>
      <c r="FT75" s="10"/>
      <c r="FU75" s="10"/>
      <c r="FV75" s="10"/>
      <c r="FW75" s="10"/>
      <c r="FX75" s="10"/>
      <c r="FY75" s="10"/>
      <c r="FZ75" s="10"/>
      <c r="GA75" s="10"/>
      <c r="GB75" s="10"/>
      <c r="GC75" s="10"/>
      <c r="GD75" s="10"/>
      <c r="GE75" s="10"/>
      <c r="GF75" s="10"/>
      <c r="GG75" s="10"/>
      <c r="GH75" s="10"/>
      <c r="GI75" s="10"/>
      <c r="GJ75" s="10"/>
      <c r="GK75" s="10"/>
      <c r="GL75" s="10"/>
      <c r="GM75" s="10"/>
      <c r="GN75" s="10"/>
      <c r="GO75" s="10"/>
      <c r="GP75" s="10"/>
      <c r="GQ75" s="10"/>
      <c r="GR75" s="10"/>
      <c r="GS75" s="10"/>
      <c r="GT75" s="10"/>
      <c r="GU75" s="10"/>
      <c r="GV75" s="10"/>
      <c r="GW75" s="10"/>
      <c r="GX75" s="10"/>
      <c r="GY75" s="10"/>
      <c r="GZ75" s="10"/>
      <c r="HA75" s="10"/>
      <c r="HB75" s="10"/>
      <c r="HC75" s="10"/>
      <c r="HD75" s="10"/>
      <c r="HE75" s="10"/>
      <c r="HF75" s="10"/>
      <c r="HG75" s="10"/>
      <c r="HH75" s="10"/>
      <c r="HI75" s="10"/>
      <c r="HJ75" s="10"/>
      <c r="HK75" s="10"/>
      <c r="HL75" s="10"/>
      <c r="HM75" s="10"/>
      <c r="HN75" s="10"/>
      <c r="HO75" s="10"/>
      <c r="HP75" s="10"/>
      <c r="HQ75" s="10"/>
      <c r="HR75" s="10"/>
      <c r="HS75" s="10"/>
      <c r="HT75" s="10"/>
      <c r="HU75" s="10"/>
      <c r="HV75" s="10"/>
      <c r="HW75" s="10"/>
    </row>
  </sheetData>
  <sheetProtection formatRows="0" insertRows="0" selectLockedCells="1" autoFilter="0"/>
  <mergeCells count="77">
    <mergeCell ref="X39:AC39"/>
    <mergeCell ref="P52:Q52"/>
    <mergeCell ref="S46:AC46"/>
    <mergeCell ref="S52:V52"/>
    <mergeCell ref="S51:V51"/>
    <mergeCell ref="S50:V50"/>
    <mergeCell ref="S42:AC42"/>
    <mergeCell ref="S43:AC43"/>
    <mergeCell ref="S44:AC44"/>
    <mergeCell ref="S45:AC45"/>
    <mergeCell ref="N57:T57"/>
    <mergeCell ref="N53:O53"/>
    <mergeCell ref="N54:O54"/>
    <mergeCell ref="N55:O55"/>
    <mergeCell ref="N56:O56"/>
    <mergeCell ref="Q56:U56"/>
    <mergeCell ref="P55:Q55"/>
    <mergeCell ref="P54:Q54"/>
    <mergeCell ref="P53:Q53"/>
    <mergeCell ref="V71:W71"/>
    <mergeCell ref="E32:AD32"/>
    <mergeCell ref="E68:AD68"/>
    <mergeCell ref="V39:W39"/>
    <mergeCell ref="N40:AC40"/>
    <mergeCell ref="S55:X55"/>
    <mergeCell ref="S54:V54"/>
    <mergeCell ref="S53:V53"/>
    <mergeCell ref="N41:T41"/>
    <mergeCell ref="V41:AC41"/>
    <mergeCell ref="N50:O50"/>
    <mergeCell ref="N51:O51"/>
    <mergeCell ref="N52:O52"/>
    <mergeCell ref="P51:Q51"/>
    <mergeCell ref="P50:Q50"/>
    <mergeCell ref="Y50:AC50"/>
    <mergeCell ref="AB9:AD9"/>
    <mergeCell ref="T10:W10"/>
    <mergeCell ref="X10:AA10"/>
    <mergeCell ref="F19:AC19"/>
    <mergeCell ref="V38:W38"/>
    <mergeCell ref="N37:AC37"/>
    <mergeCell ref="N23:AC23"/>
    <mergeCell ref="X38:AC38"/>
    <mergeCell ref="N22:S22"/>
    <mergeCell ref="T22:AC22"/>
    <mergeCell ref="N24:AC24"/>
    <mergeCell ref="N25:AC25"/>
    <mergeCell ref="Z27:AB27"/>
    <mergeCell ref="V26:W26"/>
    <mergeCell ref="V27:W27"/>
    <mergeCell ref="U35:AC35"/>
    <mergeCell ref="H9:J9"/>
    <mergeCell ref="K9:M9"/>
    <mergeCell ref="N9:P9"/>
    <mergeCell ref="T9:W9"/>
    <mergeCell ref="X9:AA9"/>
    <mergeCell ref="M2:P2"/>
    <mergeCell ref="Q2:T2"/>
    <mergeCell ref="I5:K5"/>
    <mergeCell ref="L5:M5"/>
    <mergeCell ref="Q5:T5"/>
    <mergeCell ref="X3:AD3"/>
    <mergeCell ref="U4:W4"/>
    <mergeCell ref="X4:AD4"/>
    <mergeCell ref="N21:AC21"/>
    <mergeCell ref="V5:W5"/>
    <mergeCell ref="U3:W3"/>
    <mergeCell ref="Q9:S9"/>
    <mergeCell ref="F12:AC12"/>
    <mergeCell ref="H7:I7"/>
    <mergeCell ref="Q7:T7"/>
    <mergeCell ref="H6:I6"/>
    <mergeCell ref="Q6:T6"/>
    <mergeCell ref="H8:I8"/>
    <mergeCell ref="Q8:T8"/>
    <mergeCell ref="V8:AC8"/>
    <mergeCell ref="E9:G9"/>
  </mergeCells>
  <phoneticPr fontId="2"/>
  <conditionalFormatting sqref="U8">
    <cfRule type="expression" dxfId="3" priority="1" stopIfTrue="1">
      <formula>$U$8="市長　　　　印"</formula>
    </cfRule>
  </conditionalFormatting>
  <dataValidations count="12">
    <dataValidation imeMode="hiragana" allowBlank="1" showInputMessage="1" showErrorMessage="1" sqref="E71:AD71 E66:AD67 AC26:AC30 AA28:AB30 E26:Z30 F19:N25 AD9:AD30 E9:E25 H6:H8 AB9:AC11 F9:P11 Q9:S10 X9 F12:AC18 O19:AC20 Q11:AA11 T22:AB22 O50:P56 Q56 R50:T56 U50:AD65 O58:T65 AA39:AC40 O38:Z40 O47:X49 Z47:AC49 Y47:Y48 N37 S45:S46 AD36:AD49 E31:AD31 E38:N65 O42:S42 O44:S44 S43 V41 AC36 O36:AB37 E36:M37 E34:U35 AD34:AD35 V34:AC34" xr:uid="{00000000-0002-0000-0000-000000000000}"/>
    <dataValidation imeMode="hiragana" allowBlank="1" showInputMessage="1" showErrorMessage="1" promptTitle="－－－　対馬市長名　－－－－－－－－－－－－－－－－" prompt="_x000a_　今現在の対馬市長に就任している方の氏名を入力。_x000a__x000a_　【 入力の仕方 】_x000a_　文字と文字の間に１つ空白を入れ、姓と名の間には_x000a_　さらに１つ空白を入れる。_x000a__x000a_　（入力例）　　山猫　が姓で　三郎　が名なら_x000a_　　　　　　　　　山 ＿ 猫 ＿ ＿ 三 ＿ 郎" sqref="AH12 AH16" xr:uid="{00000000-0002-0000-0000-000001000000}"/>
    <dataValidation type="list" imeMode="hiragana" allowBlank="1" showInputMessage="1" showErrorMessage="1" sqref="B10" xr:uid="{00000000-0002-0000-0000-000002000000}">
      <formula1>"市長決裁,副市長決裁,部長決裁"</formula1>
    </dataValidation>
    <dataValidation imeMode="hiragana" allowBlank="1" showErrorMessage="1" promptTitle="－－－　何代目　－－－－－－－－－－－" prompt="_x000a_　何代目の対馬市長であるかを入力する。_x000a__x000a_　【入力の仕方】_x000a_　（第△台）　△に数字を入れる。" sqref="AH13" xr:uid="{00000000-0002-0000-0000-000003000000}"/>
    <dataValidation imeMode="hiragana" allowBlank="1" showInputMessage="1" showErrorMessage="1" promptTitle="－－－　教育委員長名　－－－－－－－－－－－－－－－－" prompt="_x000a_　今現在の教育委員長に就任している方の氏名を入力。_x000a__x000a_　【 入力の仕方 】_x000a_　文字と文字の間に１つ空白を入れ、姓と名の間には_x000a_　さらに１つ空白を入れる。_x000a__x000a_　（入力例）　　山猫　が姓で　太郎　が名なら_x000a_　　　　　　　　　山 ＿ 猫 ＿ ＿ 太 ＿ 郎" sqref="AH14" xr:uid="{00000000-0002-0000-0000-000004000000}"/>
    <dataValidation type="list" allowBlank="1" showInputMessage="1" showErrorMessage="1" sqref="X4:AD4" xr:uid="{00000000-0002-0000-0000-000005000000}">
      <formula1>"第　　種,第 １ 種,第 ２ 種,第 ３ 種,第 ４ 種"</formula1>
    </dataValidation>
    <dataValidation type="list" imeMode="hiragana" allowBlank="1" showInputMessage="1" sqref="I5:K5" xr:uid="{00000000-0002-0000-0000-000006000000}">
      <formula1>"事務連絡,対教総第"</formula1>
    </dataValidation>
    <dataValidation type="list" allowBlank="1" showInputMessage="1" sqref="X5 J6:J8" xr:uid="{00000000-0002-0000-0000-000007000000}">
      <formula1>$AM$2:$DD$2</formula1>
    </dataValidation>
    <dataValidation type="list" allowBlank="1" showInputMessage="1" sqref="Z5 L6:L8" xr:uid="{00000000-0002-0000-0000-000008000000}">
      <formula1>$AM$2:$AX$2</formula1>
    </dataValidation>
    <dataValidation type="list" allowBlank="1" showInputMessage="1" sqref="AB5 N6:N8" xr:uid="{00000000-0002-0000-0000-000009000000}">
      <formula1>$AM$2:$BQ$2</formula1>
    </dataValidation>
    <dataValidation imeMode="hiragana" allowBlank="1" showInputMessage="1" showErrorMessage="1" promptTitle="－－－　何代目　－－－－－－－－－－－" prompt="_x000a_　何代目の対馬市長であるかを入力する。_x000a__x000a_　【入力の仕方】_x000a_　（第△台）　△に数字を入れる。" sqref="AH11 AH15" xr:uid="{00000000-0002-0000-0000-00000A000000}"/>
    <dataValidation imeMode="hiragana" allowBlank="1" showInputMessage="1" showErrorMessage="1" promptTitle="－－－　あなたの氏名　－－－－－－－－－－－" prompt="_x000a_　あなたの氏名を入力。_x000a__x000a_　【 入力の仕方 】_x000a_　文字と文字の間に１つ空白を入れ、姓と名の間には_x000a_　さらに１つ空白を入れる。_x000a__x000a_　（入力例）　　山猫　が姓で　太郎　が名なら_x000a_　　　　　　　　　山 ＿ 猫 ＿ ＿ 太 ＿ 郎" sqref="AH4" xr:uid="{00000000-0002-0000-0000-00000B000000}"/>
  </dataValidations>
  <printOptions horizontalCentered="1"/>
  <pageMargins left="0.78740157480314965" right="0.78740157480314965" top="0.78740157480314965" bottom="0.39370078740157483" header="0.27559055118110237" footer="0.23622047244094491"/>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tabColor indexed="12"/>
  </sheetPr>
  <dimension ref="B1:AF21"/>
  <sheetViews>
    <sheetView showGridLines="0" defaultGridColor="0" view="pageBreakPreview" colorId="55" zoomScale="110" zoomScaleNormal="100" zoomScaleSheetLayoutView="110" workbookViewId="0">
      <selection activeCell="B6" sqref="B6:B7"/>
    </sheetView>
  </sheetViews>
  <sheetFormatPr defaultColWidth="3.75" defaultRowHeight="22.5" customHeight="1"/>
  <cols>
    <col min="1" max="1" width="1.25" style="314" customWidth="1"/>
    <col min="2" max="2" width="3.125" style="317" customWidth="1"/>
    <col min="3" max="3" width="10.25" style="314" bestFit="1" customWidth="1"/>
    <col min="4" max="5" width="8.75" style="314" customWidth="1"/>
    <col min="6" max="6" width="0.625" style="314" customWidth="1"/>
    <col min="7" max="7" width="15.625" style="314" customWidth="1"/>
    <col min="8" max="9" width="0.625" style="314" customWidth="1"/>
    <col min="10" max="10" width="12.5" style="314" customWidth="1"/>
    <col min="11" max="12" width="0.625" style="314" customWidth="1"/>
    <col min="13" max="13" width="6.25" style="314" customWidth="1"/>
    <col min="14" max="15" width="0.625" style="314" customWidth="1"/>
    <col min="16" max="16" width="19.375" style="314" customWidth="1"/>
    <col min="17" max="18" width="0.625" style="314" customWidth="1"/>
    <col min="19" max="19" width="12.5" style="314" customWidth="1"/>
    <col min="20" max="20" width="0.625" style="314" customWidth="1"/>
    <col min="21" max="21" width="5" style="314" customWidth="1"/>
    <col min="22" max="22" width="0.625" style="314" customWidth="1"/>
    <col min="23" max="23" width="4.375" style="314" customWidth="1"/>
    <col min="24" max="25" width="0.625" style="314" customWidth="1"/>
    <col min="26" max="26" width="21.25" style="314" customWidth="1"/>
    <col min="27" max="27" width="0.625" style="314" customWidth="1"/>
    <col min="28" max="29" width="1.25" style="314" customWidth="1"/>
    <col min="30" max="30" width="16.25" style="314" customWidth="1"/>
    <col min="31" max="31" width="3.75" style="314"/>
    <col min="32" max="32" width="8.125" style="314" bestFit="1" customWidth="1"/>
    <col min="33" max="16384" width="3.75" style="314"/>
  </cols>
  <sheetData>
    <row r="1" spans="2:32" ht="22.5" customHeight="1">
      <c r="AF1" s="402" t="s">
        <v>355</v>
      </c>
    </row>
    <row r="2" spans="2:32" ht="22.5" customHeight="1">
      <c r="B2" s="332" t="s">
        <v>425</v>
      </c>
      <c r="U2" s="691" t="s">
        <v>226</v>
      </c>
      <c r="V2" s="692"/>
      <c r="W2" s="692"/>
      <c r="X2" s="693"/>
      <c r="Y2" s="315"/>
      <c r="Z2" s="331" t="e">
        <f>#REF!</f>
        <v>#REF!</v>
      </c>
      <c r="AA2" s="316"/>
      <c r="AF2" s="401">
        <f ca="1">TODAY()</f>
        <v>46140</v>
      </c>
    </row>
    <row r="4" spans="2:32" ht="13.5" customHeight="1">
      <c r="C4" s="325" t="s">
        <v>223</v>
      </c>
      <c r="D4" s="326" t="e">
        <f>#REF!</f>
        <v>#REF!</v>
      </c>
      <c r="E4" s="327"/>
      <c r="F4" s="326"/>
      <c r="G4" s="328"/>
      <c r="H4" s="329"/>
      <c r="I4" s="329"/>
      <c r="J4" s="318"/>
      <c r="K4" s="318"/>
      <c r="L4" s="318"/>
      <c r="M4" s="318"/>
      <c r="N4" s="318"/>
      <c r="O4" s="318"/>
    </row>
    <row r="5" spans="2:32" ht="13.5" customHeight="1">
      <c r="B5" s="314"/>
      <c r="C5" s="325" t="s">
        <v>224</v>
      </c>
      <c r="D5" s="690" t="e">
        <f>#REF!+0</f>
        <v>#REF!</v>
      </c>
      <c r="E5" s="690"/>
      <c r="F5" s="690"/>
      <c r="G5" s="689" t="e">
        <f>#REF!</f>
        <v>#REF!</v>
      </c>
      <c r="H5" s="689"/>
      <c r="I5" s="689"/>
      <c r="M5" s="314" t="s">
        <v>421</v>
      </c>
      <c r="W5" s="330" t="s">
        <v>302</v>
      </c>
      <c r="X5" s="329"/>
      <c r="Y5" s="329"/>
      <c r="Z5" s="354" t="e">
        <f>#REF!+0</f>
        <v>#REF!</v>
      </c>
    </row>
    <row r="6" spans="2:32" ht="13.5" customHeight="1">
      <c r="B6" s="314"/>
      <c r="C6" s="325" t="s">
        <v>228</v>
      </c>
      <c r="D6" s="326" t="e">
        <f>#REF!</f>
        <v>#REF!</v>
      </c>
      <c r="E6" s="327"/>
      <c r="F6" s="325"/>
      <c r="G6" s="329"/>
      <c r="H6" s="329"/>
      <c r="I6" s="329"/>
      <c r="J6" s="319"/>
      <c r="K6" s="320"/>
      <c r="L6" s="320"/>
      <c r="M6" s="320"/>
      <c r="N6" s="320"/>
      <c r="O6" s="318"/>
      <c r="P6" s="321"/>
      <c r="W6" s="329"/>
      <c r="X6" s="329"/>
      <c r="Y6" s="329"/>
      <c r="Z6" s="355" t="e">
        <f>#REF!</f>
        <v>#REF!</v>
      </c>
    </row>
    <row r="7" spans="2:32" ht="7.5" customHeight="1"/>
    <row r="8" spans="2:32" ht="37.5" customHeight="1">
      <c r="B8" s="333" t="s">
        <v>198</v>
      </c>
      <c r="C8" s="334" t="s">
        <v>217</v>
      </c>
      <c r="D8" s="335" t="s">
        <v>227</v>
      </c>
      <c r="E8" s="336" t="s">
        <v>222</v>
      </c>
      <c r="F8" s="337"/>
      <c r="G8" s="338" t="s" ph="1">
        <v>352</v>
      </c>
      <c r="H8" s="339"/>
      <c r="I8" s="340"/>
      <c r="J8" s="341" t="s">
        <v>351</v>
      </c>
      <c r="K8" s="341"/>
      <c r="L8" s="335"/>
      <c r="M8" s="341" t="s">
        <v>354</v>
      </c>
      <c r="N8" s="341"/>
      <c r="O8" s="335"/>
      <c r="P8" s="341" t="s">
        <v>221</v>
      </c>
      <c r="Q8" s="339"/>
      <c r="R8" s="337"/>
      <c r="S8" s="341" t="s">
        <v>353</v>
      </c>
      <c r="T8" s="339"/>
      <c r="U8" s="341" t="s">
        <v>219</v>
      </c>
      <c r="V8" s="335"/>
      <c r="W8" s="342" t="s">
        <v>329</v>
      </c>
      <c r="X8" s="339"/>
      <c r="Y8" s="340"/>
      <c r="Z8" s="341" t="s">
        <v>328</v>
      </c>
      <c r="AA8" s="324"/>
      <c r="AD8" s="384" t="s">
        <v>350</v>
      </c>
      <c r="AF8" s="399" t="s">
        <v>199</v>
      </c>
    </row>
    <row r="9" spans="2:32" ht="82.5" customHeight="1">
      <c r="B9" s="343">
        <v>1</v>
      </c>
      <c r="C9" s="465">
        <v>40689</v>
      </c>
      <c r="D9" s="344" t="s">
        <v>324</v>
      </c>
      <c r="E9" s="345" t="s">
        <v>326</v>
      </c>
      <c r="F9" s="346"/>
      <c r="G9" s="347" t="s" ph="1">
        <v>413</v>
      </c>
      <c r="H9" s="387"/>
      <c r="I9" s="388"/>
      <c r="J9" s="389">
        <v>17218</v>
      </c>
      <c r="K9" s="390"/>
      <c r="L9" s="391"/>
      <c r="M9" s="397">
        <v>8171702</v>
      </c>
      <c r="N9" s="390"/>
      <c r="O9" s="391"/>
      <c r="P9" s="396" t="s">
        <v>416</v>
      </c>
      <c r="Q9" s="393"/>
      <c r="R9" s="395"/>
      <c r="S9" s="398" t="s">
        <v>419</v>
      </c>
      <c r="T9" s="393"/>
      <c r="U9" s="394" t="s">
        <v>327</v>
      </c>
      <c r="V9" s="350"/>
      <c r="W9" s="351">
        <v>1</v>
      </c>
      <c r="X9" s="348"/>
      <c r="Y9" s="349"/>
      <c r="Z9" s="352" t="s">
        <v>420</v>
      </c>
      <c r="AA9" s="316"/>
      <c r="AD9" s="385" t="str">
        <f>PHONETIC(G9)</f>
        <v>うめの　ときよし</v>
      </c>
      <c r="AF9" s="400">
        <f ca="1">IF(G9="","",ROUNDDOWN(($AF$2-J9)/365,0))</f>
        <v>79</v>
      </c>
    </row>
    <row r="10" spans="2:32" ht="66" customHeight="1">
      <c r="B10" s="343">
        <v>2</v>
      </c>
      <c r="C10" s="465">
        <v>40693</v>
      </c>
      <c r="D10" s="344" t="s">
        <v>323</v>
      </c>
      <c r="E10" s="345" t="s">
        <v>326</v>
      </c>
      <c r="F10" s="346"/>
      <c r="G10" s="347" t="s" ph="1">
        <v>414</v>
      </c>
      <c r="H10" s="387"/>
      <c r="I10" s="388"/>
      <c r="J10" s="389">
        <v>23854</v>
      </c>
      <c r="K10" s="392"/>
      <c r="L10" s="395"/>
      <c r="M10" s="397">
        <v>8171723</v>
      </c>
      <c r="N10" s="392"/>
      <c r="O10" s="395"/>
      <c r="P10" s="396" t="s">
        <v>415</v>
      </c>
      <c r="Q10" s="393"/>
      <c r="R10" s="395"/>
      <c r="S10" s="394" t="s">
        <v>418</v>
      </c>
      <c r="T10" s="393"/>
      <c r="U10" s="394" t="s">
        <v>417</v>
      </c>
      <c r="V10" s="350"/>
      <c r="W10" s="351">
        <v>2</v>
      </c>
      <c r="X10" s="348"/>
      <c r="Y10" s="349"/>
      <c r="Z10" s="352" t="s">
        <v>422</v>
      </c>
      <c r="AA10" s="316"/>
      <c r="AD10" s="385" t="str">
        <f t="shared" ref="AD10:AD20" si="0">PHONETIC(G10)</f>
        <v>みたらい　ちえみ</v>
      </c>
      <c r="AF10" s="400">
        <f t="shared" ref="AF10:AF20" ca="1" si="1">IF(G10="","",ROUNDDOWN(($AF$2-J10)/365,0))</f>
        <v>61</v>
      </c>
    </row>
    <row r="11" spans="2:32" ht="52.5" hidden="1" customHeight="1">
      <c r="B11" s="343">
        <v>3</v>
      </c>
      <c r="C11" s="465"/>
      <c r="D11" s="344"/>
      <c r="E11" s="345"/>
      <c r="F11" s="346"/>
      <c r="G11" s="347" ph="1"/>
      <c r="H11" s="387"/>
      <c r="I11" s="388"/>
      <c r="J11" s="389"/>
      <c r="K11" s="392"/>
      <c r="L11" s="395"/>
      <c r="M11" s="397"/>
      <c r="N11" s="392"/>
      <c r="O11" s="395"/>
      <c r="P11" s="396"/>
      <c r="Q11" s="393"/>
      <c r="R11" s="395"/>
      <c r="S11" s="394"/>
      <c r="T11" s="393"/>
      <c r="U11" s="394"/>
      <c r="V11" s="350"/>
      <c r="W11" s="351"/>
      <c r="X11" s="348"/>
      <c r="Y11" s="349"/>
      <c r="Z11" s="352"/>
      <c r="AA11" s="316"/>
      <c r="AD11" s="385" t="str">
        <f t="shared" si="0"/>
        <v/>
      </c>
      <c r="AF11" s="400" t="str">
        <f t="shared" si="1"/>
        <v/>
      </c>
    </row>
    <row r="12" spans="2:32" ht="52.5" hidden="1" customHeight="1">
      <c r="B12" s="343">
        <v>4</v>
      </c>
      <c r="C12" s="465"/>
      <c r="D12" s="344"/>
      <c r="E12" s="345"/>
      <c r="F12" s="346"/>
      <c r="G12" s="347" ph="1"/>
      <c r="H12" s="387"/>
      <c r="I12" s="388"/>
      <c r="J12" s="389"/>
      <c r="K12" s="392"/>
      <c r="L12" s="395"/>
      <c r="M12" s="397"/>
      <c r="N12" s="392"/>
      <c r="O12" s="395"/>
      <c r="P12" s="396"/>
      <c r="Q12" s="393"/>
      <c r="R12" s="395"/>
      <c r="S12" s="398"/>
      <c r="T12" s="393"/>
      <c r="U12" s="394"/>
      <c r="V12" s="350"/>
      <c r="W12" s="351"/>
      <c r="X12" s="348"/>
      <c r="Y12" s="349"/>
      <c r="Z12" s="352"/>
      <c r="AA12" s="316"/>
      <c r="AD12" s="385" t="str">
        <f t="shared" si="0"/>
        <v/>
      </c>
      <c r="AF12" s="400" t="str">
        <f t="shared" si="1"/>
        <v/>
      </c>
    </row>
    <row r="13" spans="2:32" ht="30" hidden="1" customHeight="1">
      <c r="B13" s="343">
        <v>5</v>
      </c>
      <c r="C13" s="386"/>
      <c r="D13" s="344"/>
      <c r="E13" s="345"/>
      <c r="F13" s="353"/>
      <c r="G13" s="347" ph="1"/>
      <c r="H13" s="387"/>
      <c r="I13" s="388"/>
      <c r="J13" s="389"/>
      <c r="K13" s="392"/>
      <c r="L13" s="395"/>
      <c r="M13" s="392"/>
      <c r="N13" s="392"/>
      <c r="O13" s="395"/>
      <c r="P13" s="396"/>
      <c r="Q13" s="393"/>
      <c r="R13" s="395"/>
      <c r="S13" s="394"/>
      <c r="T13" s="393"/>
      <c r="U13" s="394"/>
      <c r="V13" s="350"/>
      <c r="W13" s="351"/>
      <c r="X13" s="348"/>
      <c r="Y13" s="349"/>
      <c r="Z13" s="349"/>
      <c r="AA13" s="316"/>
      <c r="AD13" s="385" t="str">
        <f t="shared" si="0"/>
        <v/>
      </c>
      <c r="AF13" s="400" t="str">
        <f t="shared" si="1"/>
        <v/>
      </c>
    </row>
    <row r="14" spans="2:32" ht="30" hidden="1" customHeight="1">
      <c r="B14" s="343">
        <v>6</v>
      </c>
      <c r="C14" s="386"/>
      <c r="D14" s="344"/>
      <c r="E14" s="345"/>
      <c r="F14" s="346"/>
      <c r="G14" s="347" ph="1"/>
      <c r="H14" s="387"/>
      <c r="I14" s="388"/>
      <c r="J14" s="389"/>
      <c r="K14" s="392"/>
      <c r="L14" s="395"/>
      <c r="M14" s="392"/>
      <c r="N14" s="392"/>
      <c r="O14" s="395"/>
      <c r="P14" s="396"/>
      <c r="Q14" s="393"/>
      <c r="R14" s="395"/>
      <c r="S14" s="394"/>
      <c r="T14" s="393"/>
      <c r="U14" s="394"/>
      <c r="V14" s="350"/>
      <c r="W14" s="351"/>
      <c r="X14" s="348"/>
      <c r="Y14" s="349"/>
      <c r="Z14" s="349"/>
      <c r="AA14" s="316"/>
      <c r="AD14" s="385" t="str">
        <f t="shared" si="0"/>
        <v/>
      </c>
      <c r="AF14" s="400" t="str">
        <f t="shared" si="1"/>
        <v/>
      </c>
    </row>
    <row r="15" spans="2:32" ht="30" hidden="1" customHeight="1">
      <c r="B15" s="343">
        <v>7</v>
      </c>
      <c r="C15" s="386"/>
      <c r="D15" s="344"/>
      <c r="E15" s="345"/>
      <c r="F15" s="346"/>
      <c r="G15" s="347" ph="1"/>
      <c r="H15" s="387"/>
      <c r="I15" s="388"/>
      <c r="J15" s="389"/>
      <c r="K15" s="392"/>
      <c r="L15" s="395"/>
      <c r="M15" s="392"/>
      <c r="N15" s="392"/>
      <c r="O15" s="395"/>
      <c r="P15" s="396"/>
      <c r="Q15" s="393"/>
      <c r="R15" s="395"/>
      <c r="S15" s="394"/>
      <c r="T15" s="393"/>
      <c r="U15" s="394"/>
      <c r="V15" s="350"/>
      <c r="W15" s="351"/>
      <c r="X15" s="348"/>
      <c r="Y15" s="349"/>
      <c r="Z15" s="349"/>
      <c r="AA15" s="316"/>
      <c r="AD15" s="385" t="str">
        <f t="shared" si="0"/>
        <v/>
      </c>
      <c r="AF15" s="400" t="str">
        <f t="shared" si="1"/>
        <v/>
      </c>
    </row>
    <row r="16" spans="2:32" ht="30" hidden="1" customHeight="1">
      <c r="B16" s="343">
        <v>8</v>
      </c>
      <c r="C16" s="386"/>
      <c r="D16" s="344"/>
      <c r="E16" s="345"/>
      <c r="F16" s="346"/>
      <c r="G16" s="347" ph="1"/>
      <c r="H16" s="387"/>
      <c r="I16" s="388"/>
      <c r="J16" s="389"/>
      <c r="K16" s="392"/>
      <c r="L16" s="395"/>
      <c r="M16" s="392"/>
      <c r="N16" s="392"/>
      <c r="O16" s="395"/>
      <c r="P16" s="396"/>
      <c r="Q16" s="393"/>
      <c r="R16" s="395"/>
      <c r="S16" s="394"/>
      <c r="T16" s="393"/>
      <c r="U16" s="394"/>
      <c r="V16" s="350"/>
      <c r="W16" s="351"/>
      <c r="X16" s="348"/>
      <c r="Y16" s="349"/>
      <c r="Z16" s="349"/>
      <c r="AA16" s="316"/>
      <c r="AD16" s="385" t="str">
        <f t="shared" si="0"/>
        <v/>
      </c>
      <c r="AF16" s="400" t="str">
        <f t="shared" si="1"/>
        <v/>
      </c>
    </row>
    <row r="17" spans="2:32" ht="30" hidden="1" customHeight="1">
      <c r="B17" s="343">
        <v>9</v>
      </c>
      <c r="C17" s="386"/>
      <c r="D17" s="344"/>
      <c r="E17" s="345"/>
      <c r="F17" s="346"/>
      <c r="G17" s="347" ph="1"/>
      <c r="H17" s="387"/>
      <c r="I17" s="388"/>
      <c r="J17" s="389"/>
      <c r="K17" s="392"/>
      <c r="L17" s="395"/>
      <c r="M17" s="392"/>
      <c r="N17" s="392"/>
      <c r="O17" s="395"/>
      <c r="P17" s="396"/>
      <c r="Q17" s="393"/>
      <c r="R17" s="395"/>
      <c r="S17" s="394"/>
      <c r="T17" s="393"/>
      <c r="U17" s="394"/>
      <c r="V17" s="350"/>
      <c r="W17" s="351"/>
      <c r="X17" s="348"/>
      <c r="Y17" s="349"/>
      <c r="Z17" s="349"/>
      <c r="AA17" s="316"/>
      <c r="AD17" s="385" t="str">
        <f t="shared" si="0"/>
        <v/>
      </c>
      <c r="AF17" s="400" t="str">
        <f t="shared" si="1"/>
        <v/>
      </c>
    </row>
    <row r="18" spans="2:32" ht="30" hidden="1" customHeight="1">
      <c r="B18" s="343">
        <v>10</v>
      </c>
      <c r="C18" s="386"/>
      <c r="D18" s="344"/>
      <c r="E18" s="345"/>
      <c r="F18" s="346"/>
      <c r="G18" s="347" ph="1"/>
      <c r="H18" s="387"/>
      <c r="I18" s="388"/>
      <c r="J18" s="389"/>
      <c r="K18" s="392"/>
      <c r="L18" s="395"/>
      <c r="M18" s="392"/>
      <c r="N18" s="392"/>
      <c r="O18" s="395"/>
      <c r="P18" s="396"/>
      <c r="Q18" s="393"/>
      <c r="R18" s="395"/>
      <c r="S18" s="394"/>
      <c r="T18" s="393"/>
      <c r="U18" s="394"/>
      <c r="V18" s="350"/>
      <c r="W18" s="351"/>
      <c r="X18" s="348"/>
      <c r="Y18" s="349"/>
      <c r="Z18" s="349"/>
      <c r="AA18" s="316"/>
      <c r="AD18" s="385" t="str">
        <f t="shared" si="0"/>
        <v/>
      </c>
      <c r="AF18" s="400" t="str">
        <f t="shared" si="1"/>
        <v/>
      </c>
    </row>
    <row r="19" spans="2:32" ht="30" hidden="1" customHeight="1">
      <c r="B19" s="343">
        <v>11</v>
      </c>
      <c r="C19" s="386"/>
      <c r="D19" s="344"/>
      <c r="E19" s="345"/>
      <c r="F19" s="346"/>
      <c r="G19" s="347" ph="1"/>
      <c r="H19" s="387"/>
      <c r="I19" s="388"/>
      <c r="J19" s="389"/>
      <c r="K19" s="392"/>
      <c r="L19" s="395"/>
      <c r="M19" s="392"/>
      <c r="N19" s="392"/>
      <c r="O19" s="395"/>
      <c r="P19" s="396"/>
      <c r="Q19" s="393"/>
      <c r="R19" s="395"/>
      <c r="S19" s="394"/>
      <c r="T19" s="393"/>
      <c r="U19" s="394"/>
      <c r="V19" s="350"/>
      <c r="W19" s="351"/>
      <c r="X19" s="348"/>
      <c r="Y19" s="349"/>
      <c r="Z19" s="349"/>
      <c r="AA19" s="316"/>
      <c r="AD19" s="385" t="str">
        <f t="shared" si="0"/>
        <v/>
      </c>
      <c r="AF19" s="400" t="str">
        <f t="shared" si="1"/>
        <v/>
      </c>
    </row>
    <row r="20" spans="2:32" ht="30" hidden="1" customHeight="1">
      <c r="B20" s="343">
        <v>12</v>
      </c>
      <c r="C20" s="386"/>
      <c r="D20" s="344"/>
      <c r="E20" s="345"/>
      <c r="F20" s="346"/>
      <c r="G20" s="347" ph="1"/>
      <c r="H20" s="387"/>
      <c r="I20" s="388"/>
      <c r="J20" s="389"/>
      <c r="K20" s="392"/>
      <c r="L20" s="395"/>
      <c r="M20" s="392"/>
      <c r="N20" s="392"/>
      <c r="O20" s="395"/>
      <c r="P20" s="396"/>
      <c r="Q20" s="393"/>
      <c r="R20" s="395"/>
      <c r="S20" s="394"/>
      <c r="T20" s="393"/>
      <c r="U20" s="394"/>
      <c r="V20" s="350"/>
      <c r="W20" s="351"/>
      <c r="X20" s="348"/>
      <c r="Y20" s="349"/>
      <c r="Z20" s="349"/>
      <c r="AA20" s="316"/>
      <c r="AD20" s="385" t="str">
        <f t="shared" si="0"/>
        <v/>
      </c>
      <c r="AF20" s="400" t="str">
        <f t="shared" si="1"/>
        <v/>
      </c>
    </row>
    <row r="21" spans="2:32" ht="30" customHeight="1">
      <c r="G21" s="403">
        <f>COUNTA(G9:G20)</f>
        <v>2</v>
      </c>
    </row>
  </sheetData>
  <mergeCells count="3">
    <mergeCell ref="G5:I5"/>
    <mergeCell ref="D5:F5"/>
    <mergeCell ref="U2:X2"/>
  </mergeCells>
  <phoneticPr fontId="2" type="Hiragana"/>
  <dataValidations count="3">
    <dataValidation type="list" imeMode="hiragana" allowBlank="1" showInputMessage="1" showErrorMessage="1" sqref="E9:E20" xr:uid="{00000000-0002-0000-0900-000000000000}">
      <formula1>"　,個人,団体,法人"</formula1>
    </dataValidation>
    <dataValidation type="list" imeMode="hiragana" allowBlank="1" showInputMessage="1" sqref="D9:D20" xr:uid="{00000000-0002-0000-0900-000001000000}">
      <formula1>"　,郵送,持参,メール便"</formula1>
    </dataValidation>
    <dataValidation type="list" imeMode="hiragana" allowBlank="1" showInputMessage="1" showErrorMessage="1" sqref="U9:U20" xr:uid="{00000000-0002-0000-0900-000002000000}">
      <formula1>"　,男,女"</formula1>
    </dataValidation>
  </dataValidations>
  <printOptions horizontalCentered="1"/>
  <pageMargins left="0.39370078740157483" right="0.39370078740157483" top="0.59055118110236227" bottom="0.39370078740157483" header="0.19685039370078741" footer="0.19685039370078741"/>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tabColor indexed="12"/>
  </sheetPr>
  <dimension ref="B1:BC60"/>
  <sheetViews>
    <sheetView showGridLines="0" defaultGridColor="0" view="pageBreakPreview" colorId="55" zoomScaleNormal="100" zoomScaleSheetLayoutView="110" workbookViewId="0">
      <pane ySplit="11" topLeftCell="A30" activePane="bottomLeft" state="frozen"/>
      <selection activeCell="AH30" sqref="AH30"/>
      <selection pane="bottomLeft" activeCell="AH30" sqref="AH30"/>
    </sheetView>
  </sheetViews>
  <sheetFormatPr defaultColWidth="3" defaultRowHeight="22.5" customHeight="1"/>
  <cols>
    <col min="1" max="1" width="1.25" style="88" customWidth="1"/>
    <col min="2" max="2" width="17.5" style="88" customWidth="1"/>
    <col min="3" max="3" width="1.25" style="88" customWidth="1"/>
    <col min="4" max="4" width="6.25" style="88" customWidth="1"/>
    <col min="5" max="32" width="3.125" style="88" customWidth="1"/>
    <col min="33" max="33" width="6.25" style="88" customWidth="1"/>
    <col min="34" max="34" width="1.25" style="88" customWidth="1"/>
    <col min="35" max="35" width="16.25" style="88" customWidth="1"/>
    <col min="36" max="36" width="1.25" style="88" customWidth="1"/>
    <col min="37" max="38" width="3.75" style="88" customWidth="1"/>
    <col min="39" max="39" width="12.5" style="88" customWidth="1"/>
    <col min="40" max="40" width="15.875" style="136" bestFit="1" customWidth="1"/>
    <col min="41" max="48" width="8.75" style="136" customWidth="1"/>
    <col min="49" max="54" width="8.75" style="88" customWidth="1"/>
    <col min="55" max="73" width="4.375" style="88" customWidth="1"/>
    <col min="74" max="16384" width="3" style="88"/>
  </cols>
  <sheetData>
    <row r="1" spans="2:55" ht="22.5" customHeight="1">
      <c r="B1" s="290" t="e">
        <f>MATCH(B5,AM49:AM58,0)</f>
        <v>#N/A</v>
      </c>
      <c r="AN1" s="135" t="e">
        <f>受験票送付伺!AL4</f>
        <v>#REF!</v>
      </c>
      <c r="AO1" s="135" t="e">
        <f>受験票送付伺!AM4</f>
        <v>#REF!</v>
      </c>
      <c r="AP1" s="135" t="str">
        <f>受験票送付伺!AN4</f>
        <v>事務連絡</v>
      </c>
    </row>
    <row r="2" spans="2:55" ht="18.75" customHeight="1">
      <c r="X2" s="719" t="s">
        <v>210</v>
      </c>
      <c r="Y2" s="719"/>
      <c r="Z2" s="719"/>
      <c r="AA2" s="719"/>
      <c r="AB2" s="719"/>
      <c r="AC2" s="719"/>
      <c r="AD2" s="719"/>
      <c r="AE2" s="719"/>
      <c r="AN2" s="137" t="e">
        <f>受験票送付伺!AL3</f>
        <v>#REF!</v>
      </c>
      <c r="AO2" s="137" t="e">
        <f>受験票送付伺!AM3</f>
        <v>#REF!</v>
      </c>
      <c r="AP2" s="137" t="e">
        <f>受験票送付伺!AN3</f>
        <v>#REF!</v>
      </c>
      <c r="AQ2" s="137" t="e">
        <f>受験票送付伺!AO3</f>
        <v>#REF!</v>
      </c>
      <c r="AR2" s="137" t="e">
        <f>受験票送付伺!AP3</f>
        <v>#REF!</v>
      </c>
      <c r="AS2" s="137" t="e">
        <f>受験票送付伺!AQ3</f>
        <v>#REF!</v>
      </c>
      <c r="AT2" s="137" t="e">
        <f>受験票送付伺!AR3</f>
        <v>#REF!</v>
      </c>
      <c r="AU2" s="137" t="e">
        <f>受験票送付伺!AS3</f>
        <v>#REF!</v>
      </c>
      <c r="AV2" s="137" t="e">
        <f>受験票送付伺!AT3</f>
        <v>#REF!</v>
      </c>
      <c r="AW2" s="137" t="e">
        <f>受験票送付伺!AU3</f>
        <v>#REF!</v>
      </c>
      <c r="AX2" s="137" t="e">
        <f>受験票送付伺!AV3</f>
        <v>#REF!</v>
      </c>
      <c r="AY2" s="137" t="e">
        <f>受験票送付伺!AW3</f>
        <v>#REF!</v>
      </c>
      <c r="AZ2" s="137" t="e">
        <f>受験票送付伺!AX3</f>
        <v>#REF!</v>
      </c>
      <c r="BA2" s="137" t="e">
        <f>受験票送付伺!AY3</f>
        <v>#REF!</v>
      </c>
      <c r="BB2" s="137" t="e">
        <f>受験票送付伺!AZ3</f>
        <v>#REF!</v>
      </c>
      <c r="BC2" s="137" t="e">
        <f>受験票送付伺!BA3</f>
        <v>#REF!</v>
      </c>
    </row>
    <row r="3" spans="2:55" ht="18.75" customHeight="1">
      <c r="X3" s="720" t="s">
        <v>286</v>
      </c>
      <c r="Y3" s="720"/>
      <c r="Z3" s="720"/>
      <c r="AA3" s="720"/>
      <c r="AB3" s="720"/>
      <c r="AC3" s="720"/>
      <c r="AD3" s="720"/>
      <c r="AE3" s="720"/>
      <c r="AN3" s="135"/>
      <c r="AO3" s="135"/>
      <c r="AP3" s="135"/>
      <c r="AQ3" s="135"/>
      <c r="AR3" s="135"/>
      <c r="AS3" s="135"/>
      <c r="AT3" s="135"/>
      <c r="AU3" s="135"/>
      <c r="AV3" s="135"/>
      <c r="AW3" s="135"/>
      <c r="AX3" s="135"/>
      <c r="AY3" s="135"/>
      <c r="AZ3" s="135"/>
    </row>
    <row r="4" spans="2:55" ht="26.25" customHeight="1" thickBot="1">
      <c r="AN4" s="138"/>
      <c r="AO4" s="138"/>
      <c r="AP4" s="138"/>
      <c r="AQ4" s="138"/>
    </row>
    <row r="5" spans="2:55" ht="18.75" customHeight="1" thickTop="1" thickBot="1">
      <c r="B5" s="289" t="s">
        <v>325</v>
      </c>
      <c r="G5" s="722" t="e">
        <f>VLOOKUP(B1,AL49:AN60,2,0)&amp;"　　様"</f>
        <v>#N/A</v>
      </c>
      <c r="H5" s="722"/>
      <c r="I5" s="722"/>
      <c r="J5" s="722"/>
      <c r="K5" s="722"/>
      <c r="L5" s="722"/>
      <c r="M5" s="722"/>
      <c r="N5" s="722"/>
      <c r="O5" s="722"/>
      <c r="P5" s="722"/>
      <c r="Q5" s="722"/>
      <c r="R5" s="722"/>
      <c r="S5" s="722"/>
    </row>
    <row r="6" spans="2:55" ht="26.25" customHeight="1" thickTop="1"/>
    <row r="7" spans="2:55" ht="18.75" customHeight="1">
      <c r="O7" s="721" t="s">
        <v>229</v>
      </c>
      <c r="P7" s="721"/>
      <c r="Q7" s="721"/>
      <c r="R7" s="721"/>
      <c r="S7" s="721"/>
      <c r="T7" s="721"/>
      <c r="U7" s="721"/>
      <c r="V7" s="721"/>
      <c r="W7" s="721"/>
      <c r="X7" s="721"/>
      <c r="Y7" s="721"/>
      <c r="Z7" s="721"/>
      <c r="AA7" s="721"/>
      <c r="AB7" s="721"/>
      <c r="AC7" s="721"/>
      <c r="AD7" s="721"/>
    </row>
    <row r="8" spans="2:55" ht="18.75" customHeight="1">
      <c r="O8" s="721" t="s">
        <v>230</v>
      </c>
      <c r="P8" s="721"/>
      <c r="Q8" s="721"/>
      <c r="R8" s="721"/>
      <c r="S8" s="721"/>
      <c r="T8" s="721"/>
      <c r="U8" s="721"/>
      <c r="V8" s="721"/>
      <c r="W8" s="721"/>
      <c r="X8" s="721"/>
      <c r="Y8" s="721"/>
      <c r="Z8" s="721"/>
      <c r="AA8" s="721"/>
      <c r="AB8" s="721"/>
      <c r="AC8" s="721"/>
      <c r="AD8" s="721"/>
    </row>
    <row r="9" spans="2:55" ht="26.25" customHeight="1"/>
    <row r="10" spans="2:55" ht="33.75" customHeight="1">
      <c r="F10" s="717" t="s">
        <v>83</v>
      </c>
      <c r="G10" s="718"/>
      <c r="H10" s="718"/>
      <c r="I10" s="718"/>
      <c r="J10" s="718"/>
      <c r="K10" s="718"/>
      <c r="L10" s="718"/>
      <c r="M10" s="718"/>
      <c r="N10" s="718"/>
      <c r="O10" s="718"/>
      <c r="P10" s="718"/>
      <c r="Q10" s="718"/>
      <c r="R10" s="718"/>
      <c r="S10" s="718"/>
      <c r="T10" s="718"/>
      <c r="U10" s="718"/>
      <c r="V10" s="718"/>
      <c r="W10" s="718"/>
      <c r="X10" s="718"/>
      <c r="Y10" s="718"/>
      <c r="Z10" s="718"/>
      <c r="AA10" s="718"/>
      <c r="AB10" s="718"/>
      <c r="AC10" s="718"/>
      <c r="AD10" s="718"/>
      <c r="AE10" s="718"/>
    </row>
    <row r="11" spans="2:55" ht="26.25" customHeight="1"/>
    <row r="12" spans="2:55" ht="22.5" customHeight="1">
      <c r="G12" s="275" t="s">
        <v>76</v>
      </c>
      <c r="AH12" s="139"/>
      <c r="AJ12" s="140"/>
      <c r="AK12" s="140"/>
      <c r="AL12" s="141"/>
      <c r="AM12" s="140"/>
    </row>
    <row r="13" spans="2:55" ht="22.5" customHeight="1">
      <c r="G13" s="275" t="s">
        <v>77</v>
      </c>
      <c r="AH13" s="139"/>
      <c r="AJ13" s="140"/>
      <c r="AK13" s="140"/>
      <c r="AL13" s="141"/>
      <c r="AM13" s="140"/>
    </row>
    <row r="14" spans="2:55" ht="22.5" customHeight="1">
      <c r="G14" s="275" t="s">
        <v>84</v>
      </c>
      <c r="AH14" s="142"/>
      <c r="AJ14" s="142"/>
      <c r="AK14" s="143"/>
      <c r="AL14" s="144" t="str">
        <f>SUBSTITUTE(AI14,"　"," ")</f>
        <v/>
      </c>
      <c r="AM14" s="143"/>
    </row>
    <row r="15" spans="2:55" ht="22.5" customHeight="1">
      <c r="G15" s="275" t="s">
        <v>310</v>
      </c>
      <c r="AH15" s="142"/>
      <c r="AJ15" s="142"/>
      <c r="AK15" s="143"/>
      <c r="AL15" s="144"/>
      <c r="AM15" s="143"/>
    </row>
    <row r="16" spans="2:55" ht="22.5" customHeight="1">
      <c r="G16" s="275" t="s">
        <v>311</v>
      </c>
      <c r="AH16" s="142"/>
      <c r="AJ16" s="142"/>
      <c r="AK16" s="143"/>
      <c r="AL16" s="144"/>
      <c r="AM16" s="143"/>
    </row>
    <row r="17" spans="6:39" ht="11.25" customHeight="1">
      <c r="G17" s="275"/>
      <c r="AH17" s="145"/>
      <c r="AJ17" s="146"/>
      <c r="AK17" s="146"/>
      <c r="AL17" s="147"/>
      <c r="AM17" s="146"/>
    </row>
    <row r="18" spans="6:39" ht="22.5" customHeight="1">
      <c r="F18" s="723" t="s">
        <v>78</v>
      </c>
      <c r="G18" s="723"/>
      <c r="H18" s="723"/>
      <c r="I18" s="723"/>
      <c r="J18" s="723"/>
      <c r="K18" s="723"/>
      <c r="L18" s="723"/>
      <c r="M18" s="723"/>
      <c r="N18" s="723"/>
      <c r="O18" s="723"/>
      <c r="P18" s="723"/>
      <c r="Q18" s="723"/>
      <c r="R18" s="723"/>
      <c r="S18" s="723"/>
      <c r="T18" s="723"/>
      <c r="U18" s="723"/>
      <c r="V18" s="723"/>
      <c r="W18" s="723"/>
      <c r="X18" s="723"/>
      <c r="Y18" s="723"/>
      <c r="Z18" s="723"/>
      <c r="AA18" s="723"/>
      <c r="AB18" s="723"/>
      <c r="AC18" s="723"/>
      <c r="AD18" s="723"/>
      <c r="AE18" s="723"/>
      <c r="AH18" s="145"/>
      <c r="AJ18" s="146"/>
      <c r="AK18" s="146"/>
      <c r="AL18" s="144" t="str">
        <f>SUBSTITUTE(AI18,"　"," ")</f>
        <v/>
      </c>
      <c r="AM18" s="146"/>
    </row>
    <row r="19" spans="6:39" ht="15" customHeight="1">
      <c r="AH19" s="145"/>
      <c r="AJ19" s="146"/>
      <c r="AK19" s="146"/>
      <c r="AL19" s="147"/>
      <c r="AM19" s="146"/>
    </row>
    <row r="20" spans="6:39" ht="22.5" customHeight="1">
      <c r="G20" s="88" t="s">
        <v>79</v>
      </c>
      <c r="N20" s="699" t="e">
        <f>受験票送付伺!AH22+0</f>
        <v>#REF!</v>
      </c>
      <c r="O20" s="699"/>
      <c r="P20" s="699"/>
      <c r="Q20" s="699"/>
      <c r="R20" s="699"/>
      <c r="S20" s="699"/>
      <c r="T20" s="699"/>
      <c r="U20" s="699"/>
      <c r="V20" s="699"/>
      <c r="W20" s="699"/>
      <c r="X20" s="293" t="e">
        <f>受験票送付伺!X22</f>
        <v>#REF!</v>
      </c>
      <c r="Y20" s="186"/>
      <c r="Z20" s="186"/>
      <c r="AA20" s="186"/>
      <c r="AH20" s="145"/>
      <c r="AJ20" s="146"/>
      <c r="AK20" s="146"/>
      <c r="AL20" s="144" t="str">
        <f>SUBSTITUTE(AI20,"　"," ")</f>
        <v/>
      </c>
      <c r="AM20" s="146"/>
    </row>
    <row r="21" spans="6:39" ht="22.5" customHeight="1">
      <c r="G21" s="88" t="s">
        <v>80</v>
      </c>
      <c r="N21" s="185" t="e">
        <f>受験票送付伺!N23</f>
        <v>#REF!</v>
      </c>
    </row>
    <row r="22" spans="6:39" ht="22.5" customHeight="1">
      <c r="G22" s="88" t="s">
        <v>81</v>
      </c>
      <c r="N22" s="88" t="s">
        <v>82</v>
      </c>
    </row>
    <row r="23" spans="6:39" ht="22.5" customHeight="1">
      <c r="N23" s="88" t="s">
        <v>315</v>
      </c>
    </row>
    <row r="24" spans="6:39" ht="22.5" customHeight="1">
      <c r="G24" s="88" t="s">
        <v>297</v>
      </c>
    </row>
    <row r="25" spans="6:39" ht="22.5" customHeight="1">
      <c r="G25" s="88" t="s">
        <v>298</v>
      </c>
    </row>
    <row r="26" spans="6:39" ht="15" customHeight="1"/>
    <row r="27" spans="6:39" ht="7.5" customHeight="1">
      <c r="Q27" s="155"/>
      <c r="R27" s="156"/>
      <c r="S27" s="156"/>
      <c r="T27" s="156"/>
      <c r="U27" s="156"/>
      <c r="V27" s="148"/>
      <c r="W27" s="148"/>
      <c r="X27" s="148"/>
      <c r="Y27" s="148"/>
      <c r="Z27" s="148"/>
      <c r="AA27" s="148"/>
      <c r="AB27" s="148"/>
      <c r="AC27" s="148"/>
      <c r="AD27" s="148"/>
      <c r="AE27" s="149"/>
    </row>
    <row r="28" spans="6:39" ht="11.25" customHeight="1">
      <c r="Q28" s="157"/>
      <c r="R28" s="143"/>
      <c r="S28" s="143"/>
      <c r="T28" s="143"/>
      <c r="U28" s="143"/>
      <c r="V28" s="724" t="s">
        <v>135</v>
      </c>
      <c r="W28" s="724"/>
      <c r="X28" s="724"/>
      <c r="Y28" s="724"/>
      <c r="Z28" s="724"/>
      <c r="AA28" s="724"/>
      <c r="AB28" s="724"/>
      <c r="AC28" s="724"/>
      <c r="AD28" s="724"/>
      <c r="AE28" s="150"/>
    </row>
    <row r="29" spans="6:39" ht="11.25" customHeight="1">
      <c r="Q29" s="157"/>
      <c r="R29" s="143"/>
      <c r="S29" s="143"/>
      <c r="T29" s="143"/>
      <c r="U29" s="143"/>
      <c r="V29" s="724" t="s">
        <v>136</v>
      </c>
      <c r="W29" s="724"/>
      <c r="X29" s="724"/>
      <c r="Y29" s="724"/>
      <c r="Z29" s="724"/>
      <c r="AA29" s="724"/>
      <c r="AB29" s="724"/>
      <c r="AC29" s="724"/>
      <c r="AD29" s="724"/>
      <c r="AE29" s="150"/>
    </row>
    <row r="30" spans="6:39" ht="11.25" customHeight="1">
      <c r="Q30" s="157"/>
      <c r="R30" s="143"/>
      <c r="S30" s="143"/>
      <c r="T30" s="143"/>
      <c r="U30" s="143"/>
      <c r="V30" s="724" t="s">
        <v>232</v>
      </c>
      <c r="W30" s="724"/>
      <c r="X30" s="724"/>
      <c r="Y30" s="724"/>
      <c r="Z30" s="724"/>
      <c r="AA30" s="724"/>
      <c r="AB30" s="724"/>
      <c r="AC30" s="724"/>
      <c r="AD30" s="724"/>
      <c r="AE30" s="150"/>
    </row>
    <row r="31" spans="6:39" ht="11.25" customHeight="1">
      <c r="Q31" s="157"/>
      <c r="R31" s="143"/>
      <c r="S31" s="143"/>
      <c r="T31" s="143"/>
      <c r="U31" s="143"/>
      <c r="V31" s="724" t="s">
        <v>233</v>
      </c>
      <c r="W31" s="724"/>
      <c r="X31" s="724"/>
      <c r="Y31" s="724"/>
      <c r="Z31" s="724"/>
      <c r="AA31" s="724"/>
      <c r="AB31" s="724"/>
      <c r="AC31" s="724"/>
      <c r="AD31" s="724"/>
      <c r="AE31" s="150"/>
    </row>
    <row r="32" spans="6:39" ht="11.25" customHeight="1">
      <c r="Q32" s="157"/>
      <c r="R32" s="143"/>
      <c r="S32" s="143"/>
      <c r="T32" s="143"/>
      <c r="U32" s="143"/>
      <c r="V32" s="724" t="s">
        <v>234</v>
      </c>
      <c r="W32" s="724"/>
      <c r="X32" s="724"/>
      <c r="Y32" s="724"/>
      <c r="Z32" s="724"/>
      <c r="AA32" s="724"/>
      <c r="AB32" s="724"/>
      <c r="AC32" s="724"/>
      <c r="AD32" s="724"/>
      <c r="AE32" s="150"/>
    </row>
    <row r="33" spans="4:48" ht="7.5" customHeight="1">
      <c r="Q33" s="158"/>
      <c r="R33" s="159"/>
      <c r="S33" s="159"/>
      <c r="T33" s="159"/>
      <c r="U33" s="159"/>
      <c r="V33" s="151"/>
      <c r="W33" s="151"/>
      <c r="X33" s="151"/>
      <c r="Y33" s="151"/>
      <c r="Z33" s="151"/>
      <c r="AA33" s="151"/>
      <c r="AB33" s="151"/>
      <c r="AC33" s="151"/>
      <c r="AD33" s="151"/>
      <c r="AE33" s="152"/>
    </row>
    <row r="34" spans="4:48" ht="22.5" customHeight="1">
      <c r="Q34" s="143"/>
      <c r="R34" s="143"/>
      <c r="S34" s="143"/>
      <c r="T34" s="143"/>
      <c r="U34" s="143"/>
      <c r="V34" s="276"/>
      <c r="W34" s="276"/>
      <c r="X34" s="276"/>
      <c r="Y34" s="276"/>
      <c r="Z34" s="276"/>
      <c r="AA34" s="276"/>
      <c r="AB34" s="276"/>
      <c r="AC34" s="276"/>
      <c r="AD34" s="276"/>
      <c r="AE34" s="276"/>
    </row>
    <row r="35" spans="4:48" ht="22.5" customHeight="1">
      <c r="Q35" s="143"/>
      <c r="R35" s="143"/>
      <c r="S35" s="143"/>
      <c r="T35" s="143"/>
      <c r="U35" s="143"/>
      <c r="V35" s="276"/>
      <c r="W35" s="276"/>
      <c r="X35" s="276"/>
      <c r="Y35" s="700" t="s">
        <v>296</v>
      </c>
      <c r="Z35" s="700"/>
      <c r="AA35" s="700"/>
      <c r="AB35" s="700"/>
      <c r="AC35" s="700"/>
      <c r="AD35" s="700"/>
      <c r="AE35" s="700"/>
      <c r="AF35" s="700"/>
    </row>
    <row r="36" spans="4:48" ht="31.5" customHeight="1">
      <c r="D36" s="277"/>
      <c r="E36" s="277"/>
      <c r="F36" s="277"/>
      <c r="G36" s="277"/>
      <c r="H36" s="277"/>
      <c r="I36" s="277"/>
      <c r="J36" s="277"/>
      <c r="K36" s="277"/>
      <c r="L36" s="277"/>
      <c r="M36" s="277"/>
      <c r="N36" s="277"/>
      <c r="O36" s="277"/>
      <c r="P36" s="277"/>
      <c r="Q36" s="277"/>
      <c r="R36" s="277"/>
      <c r="S36" s="277"/>
      <c r="T36" s="277"/>
      <c r="U36" s="277"/>
      <c r="V36" s="278"/>
      <c r="W36" s="278"/>
      <c r="X36" s="278"/>
      <c r="Y36" s="284"/>
      <c r="Z36" s="284"/>
      <c r="AA36" s="284"/>
      <c r="AB36" s="284"/>
      <c r="AC36" s="284"/>
      <c r="AD36" s="284"/>
      <c r="AE36" s="284"/>
      <c r="AF36" s="277"/>
      <c r="AG36" s="277"/>
    </row>
    <row r="37" spans="4:48" ht="33.75" customHeight="1">
      <c r="D37" s="143"/>
      <c r="E37" s="711" t="s">
        <v>295</v>
      </c>
      <c r="F37" s="712"/>
      <c r="G37" s="698" t="s">
        <v>86</v>
      </c>
      <c r="H37" s="704"/>
      <c r="I37" s="704"/>
      <c r="J37" s="704"/>
      <c r="K37" s="694" t="e">
        <f>VLOOKUP(B1,AL49:AN60,1,0)</f>
        <v>#N/A</v>
      </c>
      <c r="L37" s="695"/>
      <c r="M37" s="696"/>
      <c r="N37" s="697" t="s">
        <v>314</v>
      </c>
      <c r="O37" s="697"/>
      <c r="P37" s="698"/>
      <c r="Q37" s="701" t="e">
        <f>VLOOKUP(B1,AL49:AN60,2,0)</f>
        <v>#N/A</v>
      </c>
      <c r="R37" s="702"/>
      <c r="S37" s="702"/>
      <c r="T37" s="702"/>
      <c r="U37" s="702"/>
      <c r="V37" s="703"/>
      <c r="W37" s="698" t="s">
        <v>313</v>
      </c>
      <c r="X37" s="704"/>
      <c r="Y37" s="704"/>
      <c r="Z37" s="704"/>
      <c r="AA37" s="705" t="e">
        <f>VLOOKUP(B1,AL49:AN60,3,0)</f>
        <v>#N/A</v>
      </c>
      <c r="AB37" s="706"/>
      <c r="AC37" s="706"/>
      <c r="AD37" s="706"/>
      <c r="AE37" s="706"/>
      <c r="AF37" s="707"/>
      <c r="AM37" s="136"/>
      <c r="AV37" s="88"/>
    </row>
    <row r="38" spans="4:48" ht="33.75" customHeight="1">
      <c r="E38" s="713"/>
      <c r="F38" s="714"/>
      <c r="G38" s="698" t="s">
        <v>299</v>
      </c>
      <c r="H38" s="704"/>
      <c r="I38" s="704"/>
      <c r="J38" s="704"/>
      <c r="K38" s="299"/>
      <c r="L38" s="708" t="e">
        <f>#REF!&amp;"の受託者選考に係る面接試験"</f>
        <v>#REF!</v>
      </c>
      <c r="M38" s="708"/>
      <c r="N38" s="708"/>
      <c r="O38" s="708"/>
      <c r="P38" s="708"/>
      <c r="Q38" s="708"/>
      <c r="R38" s="708"/>
      <c r="S38" s="708"/>
      <c r="T38" s="708"/>
      <c r="U38" s="708"/>
      <c r="V38" s="708"/>
      <c r="W38" s="708"/>
      <c r="X38" s="708"/>
      <c r="Y38" s="708"/>
      <c r="Z38" s="708"/>
      <c r="AA38" s="708"/>
      <c r="AB38" s="708"/>
      <c r="AC38" s="708"/>
      <c r="AD38" s="708"/>
      <c r="AE38" s="708"/>
      <c r="AF38" s="297"/>
      <c r="AM38" s="136"/>
      <c r="AV38" s="88"/>
    </row>
    <row r="39" spans="4:48" ht="33.75" customHeight="1">
      <c r="E39" s="713"/>
      <c r="F39" s="714"/>
      <c r="G39" s="698" t="s">
        <v>300</v>
      </c>
      <c r="H39" s="704"/>
      <c r="I39" s="704"/>
      <c r="J39" s="704"/>
      <c r="K39" s="299"/>
      <c r="L39" s="708" t="e">
        <f>#REF!</f>
        <v>#REF!</v>
      </c>
      <c r="M39" s="708"/>
      <c r="N39" s="708"/>
      <c r="O39" s="708"/>
      <c r="P39" s="708"/>
      <c r="Q39" s="708"/>
      <c r="R39" s="708"/>
      <c r="S39" s="708"/>
      <c r="T39" s="708"/>
      <c r="U39" s="708"/>
      <c r="V39" s="708"/>
      <c r="W39" s="708"/>
      <c r="X39" s="708"/>
      <c r="Y39" s="708"/>
      <c r="Z39" s="708"/>
      <c r="AA39" s="708"/>
      <c r="AB39" s="708"/>
      <c r="AC39" s="708"/>
      <c r="AD39" s="708"/>
      <c r="AE39" s="708"/>
      <c r="AF39" s="298"/>
      <c r="AM39" s="136"/>
      <c r="AV39" s="88"/>
    </row>
    <row r="40" spans="4:48" ht="33.75" customHeight="1">
      <c r="E40" s="715"/>
      <c r="F40" s="716"/>
      <c r="G40" s="698" t="s">
        <v>301</v>
      </c>
      <c r="H40" s="704"/>
      <c r="I40" s="704"/>
      <c r="J40" s="704"/>
      <c r="K40" s="299"/>
      <c r="L40" s="709" t="e">
        <f>受験票送付伺!AH22+0</f>
        <v>#REF!</v>
      </c>
      <c r="M40" s="709"/>
      <c r="N40" s="709"/>
      <c r="O40" s="709"/>
      <c r="P40" s="709"/>
      <c r="Q40" s="709"/>
      <c r="R40" s="709"/>
      <c r="S40" s="709"/>
      <c r="T40" s="709"/>
      <c r="U40" s="709"/>
      <c r="V40" s="300" t="e">
        <f>受験票送付伺!X22</f>
        <v>#REF!</v>
      </c>
      <c r="W40" s="163"/>
      <c r="X40" s="163"/>
      <c r="Y40" s="163"/>
      <c r="Z40" s="163"/>
      <c r="AA40" s="163"/>
      <c r="AB40" s="163"/>
      <c r="AC40" s="163"/>
      <c r="AD40" s="163"/>
      <c r="AE40" s="163"/>
      <c r="AF40" s="285"/>
      <c r="AM40" s="136"/>
      <c r="AV40" s="88"/>
    </row>
    <row r="41" spans="4:48" ht="7.5" customHeight="1"/>
    <row r="43" spans="4:48" ht="22.5" hidden="1" customHeight="1">
      <c r="G43" s="237" t="s">
        <v>231</v>
      </c>
      <c r="H43" s="238" t="s">
        <v>132</v>
      </c>
      <c r="J43" s="238"/>
      <c r="K43" s="238"/>
      <c r="L43" s="238"/>
      <c r="M43" s="239"/>
      <c r="N43" s="240" t="s">
        <v>112</v>
      </c>
      <c r="O43" s="238"/>
      <c r="P43" s="241">
        <v>20</v>
      </c>
      <c r="Q43" s="242" t="s">
        <v>103</v>
      </c>
      <c r="R43" s="241">
        <v>9</v>
      </c>
      <c r="S43" s="242" t="s">
        <v>104</v>
      </c>
      <c r="T43" s="241">
        <v>1</v>
      </c>
      <c r="U43" s="242" t="s">
        <v>105</v>
      </c>
      <c r="V43" s="710">
        <f>AJ43</f>
        <v>2</v>
      </c>
      <c r="W43" s="710"/>
      <c r="X43" s="238" t="s">
        <v>133</v>
      </c>
      <c r="Y43" s="238"/>
      <c r="Z43" s="238"/>
      <c r="AA43" s="238"/>
      <c r="AB43" s="238"/>
      <c r="AC43" s="238"/>
      <c r="AD43" s="238"/>
      <c r="AE43" s="239"/>
      <c r="AF43" s="243"/>
      <c r="AG43" s="244"/>
      <c r="AH43" s="244"/>
      <c r="AI43" s="245" t="str">
        <f>CONCATENATE(N43,DBCS(P43),Q43,DBCS(R43),S43,DBCS(T43),U43)</f>
        <v>平成２０年９月１日</v>
      </c>
      <c r="AJ43" s="117">
        <f>WEEKDAY(AI43,1)</f>
        <v>2</v>
      </c>
    </row>
    <row r="44" spans="4:48" ht="22.5" customHeight="1">
      <c r="G44" s="237"/>
      <c r="H44" s="238"/>
      <c r="J44" s="238"/>
      <c r="K44" s="238"/>
      <c r="L44" s="238"/>
      <c r="M44" s="239"/>
      <c r="N44" s="240"/>
      <c r="O44" s="238"/>
      <c r="P44" s="241"/>
      <c r="Q44" s="242"/>
      <c r="R44" s="241"/>
      <c r="S44" s="242"/>
      <c r="T44" s="241"/>
      <c r="U44" s="242"/>
      <c r="V44" s="283"/>
      <c r="W44" s="283"/>
      <c r="X44" s="238"/>
      <c r="Y44" s="238"/>
      <c r="Z44" s="238"/>
      <c r="AA44" s="238"/>
      <c r="AB44" s="238"/>
      <c r="AC44" s="238"/>
      <c r="AD44" s="238"/>
      <c r="AE44" s="239"/>
      <c r="AF44" s="243"/>
      <c r="AG44" s="244"/>
      <c r="AH44" s="244"/>
      <c r="AI44" s="245"/>
      <c r="AJ44" s="117"/>
    </row>
    <row r="45" spans="4:48" ht="22.5" customHeight="1">
      <c r="G45" s="237"/>
      <c r="H45" s="238"/>
      <c r="J45" s="238"/>
      <c r="K45" s="238"/>
      <c r="L45" s="238"/>
      <c r="M45" s="239"/>
      <c r="N45" s="240"/>
      <c r="O45" s="238"/>
      <c r="P45" s="241"/>
      <c r="Q45" s="242"/>
      <c r="R45" s="241"/>
      <c r="S45" s="242"/>
      <c r="T45" s="241"/>
      <c r="U45" s="242"/>
      <c r="V45" s="283"/>
      <c r="W45" s="283"/>
      <c r="X45" s="238"/>
      <c r="Y45" s="238"/>
      <c r="Z45" s="238"/>
      <c r="AA45" s="238"/>
      <c r="AB45" s="238"/>
      <c r="AC45" s="238"/>
      <c r="AD45" s="238"/>
      <c r="AE45" s="239"/>
      <c r="AF45" s="243"/>
      <c r="AG45" s="244"/>
      <c r="AH45" s="244"/>
      <c r="AI45" s="245"/>
      <c r="AJ45" s="117"/>
    </row>
    <row r="47" spans="4:48" ht="22.5" customHeight="1">
      <c r="AL47" s="294" t="s">
        <v>312</v>
      </c>
      <c r="AM47" s="294" t="s">
        <v>85</v>
      </c>
      <c r="AN47" s="294" t="s">
        <v>313</v>
      </c>
    </row>
    <row r="48" spans="4:48" ht="22.5" customHeight="1">
      <c r="AL48" s="294"/>
      <c r="AM48" s="294"/>
      <c r="AN48" s="295"/>
    </row>
    <row r="49" spans="38:40" ht="22.5" customHeight="1">
      <c r="AL49" s="294">
        <f>受験者一覧!W9</f>
        <v>1</v>
      </c>
      <c r="AM49" s="294" t="str">
        <f>受験者一覧!G9</f>
        <v>梅野　時吉</v>
      </c>
      <c r="AN49" s="296">
        <f>受験者一覧!J9</f>
        <v>17218</v>
      </c>
    </row>
    <row r="50" spans="38:40" ht="22.5" customHeight="1">
      <c r="AL50" s="294">
        <f>受験者一覧!W10</f>
        <v>2</v>
      </c>
      <c r="AM50" s="294" t="str">
        <f>受験者一覧!G10</f>
        <v>御手洗　智恵美</v>
      </c>
      <c r="AN50" s="296">
        <f>受験者一覧!J10</f>
        <v>23854</v>
      </c>
    </row>
    <row r="51" spans="38:40" ht="22.5" customHeight="1">
      <c r="AL51" s="294">
        <f>受験者一覧!W11</f>
        <v>0</v>
      </c>
      <c r="AM51" s="294">
        <f>受験者一覧!G11</f>
        <v>0</v>
      </c>
      <c r="AN51" s="296">
        <f>受験者一覧!J11</f>
        <v>0</v>
      </c>
    </row>
    <row r="52" spans="38:40" ht="22.5" customHeight="1">
      <c r="AL52" s="294">
        <f>受験者一覧!W12</f>
        <v>0</v>
      </c>
      <c r="AM52" s="294">
        <f>受験者一覧!G12</f>
        <v>0</v>
      </c>
      <c r="AN52" s="296">
        <f>受験者一覧!J12</f>
        <v>0</v>
      </c>
    </row>
    <row r="53" spans="38:40" ht="22.5" customHeight="1">
      <c r="AL53" s="294">
        <f>受験者一覧!W13</f>
        <v>0</v>
      </c>
      <c r="AM53" s="294">
        <f>受験者一覧!G13</f>
        <v>0</v>
      </c>
      <c r="AN53" s="296">
        <f>受験者一覧!J13</f>
        <v>0</v>
      </c>
    </row>
    <row r="54" spans="38:40" ht="22.5" customHeight="1">
      <c r="AL54" s="294">
        <f>受験者一覧!W14</f>
        <v>0</v>
      </c>
      <c r="AM54" s="294">
        <f>受験者一覧!G14</f>
        <v>0</v>
      </c>
      <c r="AN54" s="296">
        <f>受験者一覧!J14</f>
        <v>0</v>
      </c>
    </row>
    <row r="55" spans="38:40" ht="22.5" customHeight="1">
      <c r="AL55" s="294">
        <f>受験者一覧!W15</f>
        <v>0</v>
      </c>
      <c r="AM55" s="294">
        <f>受験者一覧!G15</f>
        <v>0</v>
      </c>
      <c r="AN55" s="296">
        <f>受験者一覧!J15</f>
        <v>0</v>
      </c>
    </row>
    <row r="56" spans="38:40" ht="22.5" customHeight="1">
      <c r="AL56" s="294">
        <f>受験者一覧!W16</f>
        <v>0</v>
      </c>
      <c r="AM56" s="294">
        <f>受験者一覧!G16</f>
        <v>0</v>
      </c>
      <c r="AN56" s="296">
        <f>受験者一覧!J16</f>
        <v>0</v>
      </c>
    </row>
    <row r="57" spans="38:40" ht="22.5" customHeight="1">
      <c r="AL57" s="294">
        <f>受験者一覧!W17</f>
        <v>0</v>
      </c>
      <c r="AM57" s="294">
        <f>受験者一覧!G17</f>
        <v>0</v>
      </c>
      <c r="AN57" s="296">
        <f>受験者一覧!J17</f>
        <v>0</v>
      </c>
    </row>
    <row r="58" spans="38:40" ht="22.5" customHeight="1">
      <c r="AL58" s="294">
        <f>受験者一覧!W18</f>
        <v>0</v>
      </c>
      <c r="AM58" s="294">
        <f>受験者一覧!G18</f>
        <v>0</v>
      </c>
      <c r="AN58" s="296">
        <f>受験者一覧!J18</f>
        <v>0</v>
      </c>
    </row>
    <row r="59" spans="38:40" ht="22.5" customHeight="1">
      <c r="AL59" s="294">
        <f>受験者一覧!W19</f>
        <v>0</v>
      </c>
      <c r="AM59" s="294">
        <f>受験者一覧!G19</f>
        <v>0</v>
      </c>
      <c r="AN59" s="296">
        <f>受験者一覧!J19</f>
        <v>0</v>
      </c>
    </row>
    <row r="60" spans="38:40" ht="22.5" customHeight="1">
      <c r="AL60" s="294">
        <f>受験者一覧!W20</f>
        <v>0</v>
      </c>
      <c r="AM60" s="294">
        <f>受験者一覧!G20</f>
        <v>0</v>
      </c>
      <c r="AN60" s="296">
        <f>受験者一覧!J20</f>
        <v>0</v>
      </c>
    </row>
  </sheetData>
  <mergeCells count="28">
    <mergeCell ref="E37:F40"/>
    <mergeCell ref="G37:J37"/>
    <mergeCell ref="G38:J38"/>
    <mergeCell ref="F10:AE10"/>
    <mergeCell ref="X2:AE2"/>
    <mergeCell ref="X3:AE3"/>
    <mergeCell ref="O7:AD7"/>
    <mergeCell ref="O8:AD8"/>
    <mergeCell ref="G5:S5"/>
    <mergeCell ref="F18:AE18"/>
    <mergeCell ref="V32:AD32"/>
    <mergeCell ref="V31:AD31"/>
    <mergeCell ref="V30:AD30"/>
    <mergeCell ref="V29:AD29"/>
    <mergeCell ref="V28:AD28"/>
    <mergeCell ref="G39:J39"/>
    <mergeCell ref="G40:J40"/>
    <mergeCell ref="L39:AE39"/>
    <mergeCell ref="L38:AE38"/>
    <mergeCell ref="L40:U40"/>
    <mergeCell ref="V43:W43"/>
    <mergeCell ref="K37:M37"/>
    <mergeCell ref="N37:P37"/>
    <mergeCell ref="N20:W20"/>
    <mergeCell ref="Y35:AF35"/>
    <mergeCell ref="Q37:V37"/>
    <mergeCell ref="W37:Z37"/>
    <mergeCell ref="AA37:AF37"/>
  </mergeCells>
  <phoneticPr fontId="2"/>
  <dataValidations xWindow="935" yWindow="359" count="7">
    <dataValidation imeMode="hiragana" allowBlank="1" showInputMessage="1" sqref="E37 Y33:AD34 AE26:AE34 G18:G36 G9:G11 H9:U25 V21:X25 V9:X19 X20 H26:V36 Y9:AE25 Y35 W26:AD27 W33:X36 G5:S5 G38:J40 F9:F36 F41:AE41 F43:F45" xr:uid="{00000000-0002-0000-0A00-000000000000}"/>
    <dataValidation imeMode="hiragana" allowBlank="1" showInputMessage="1" showErrorMessage="1" sqref="G43:H45 J43:AE45" xr:uid="{00000000-0002-0000-0A00-000001000000}"/>
    <dataValidation type="list" imeMode="hiragana" allowBlank="1" showInputMessage="1" sqref="O7:AD7" xr:uid="{00000000-0002-0000-0A00-000002000000}">
      <formula1>$AM$4:$AQ$4</formula1>
    </dataValidation>
    <dataValidation type="list" imeMode="hiragana" allowBlank="1" showInputMessage="1" sqref="O8:AD8" xr:uid="{00000000-0002-0000-0A00-000003000000}">
      <formula1>$AM$3:$AW$3</formula1>
    </dataValidation>
    <dataValidation type="list" imeMode="hiragana" allowBlank="1" showInputMessage="1" sqref="X2:AE2" xr:uid="{00000000-0002-0000-0A00-000004000000}">
      <formula1>$AM$1:$AP$1</formula1>
    </dataValidation>
    <dataValidation type="list" imeMode="hiragana" allowBlank="1" showInputMessage="1" sqref="X3:AE3" xr:uid="{00000000-0002-0000-0A00-000005000000}">
      <formula1>$AM$2:$BA$2</formula1>
    </dataValidation>
    <dataValidation type="list" imeMode="hiragana" allowBlank="1" showInputMessage="1" sqref="B5" xr:uid="{00000000-0002-0000-0A00-000006000000}">
      <formula1>$AM$48:$AM$58</formula1>
    </dataValidation>
  </dataValidations>
  <printOptions horizontalCentered="1"/>
  <pageMargins left="0.19685039370078741" right="0.19685039370078741" top="0.59055118110236227" bottom="0.19685039370078741" header="0.51181102362204722" footer="0.2362204724409449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tabColor indexed="12"/>
  </sheetPr>
  <dimension ref="A2:BQ76"/>
  <sheetViews>
    <sheetView showGridLines="0" defaultGridColor="0" view="pageBreakPreview" topLeftCell="A19" colorId="55" zoomScaleNormal="100" workbookViewId="0">
      <selection activeCell="B6" sqref="B6:B7"/>
    </sheetView>
  </sheetViews>
  <sheetFormatPr defaultColWidth="1.25" defaultRowHeight="22.5" customHeight="1"/>
  <cols>
    <col min="1" max="1" width="3.75" style="250" customWidth="1"/>
    <col min="2" max="68" width="1.25" style="250" customWidth="1"/>
    <col min="69" max="69" width="3.75" style="250" customWidth="1"/>
    <col min="70" max="16384" width="1.25" style="250"/>
  </cols>
  <sheetData>
    <row r="2" spans="2:68" ht="22.5" customHeight="1">
      <c r="D2" s="251" t="s">
        <v>248</v>
      </c>
    </row>
    <row r="4" spans="2:68" ht="26.25" customHeight="1">
      <c r="B4" s="262"/>
      <c r="C4" s="733" t="s">
        <v>249</v>
      </c>
      <c r="D4" s="733"/>
      <c r="E4" s="733"/>
      <c r="F4" s="733"/>
      <c r="G4" s="733"/>
      <c r="H4" s="733"/>
      <c r="I4" s="733"/>
      <c r="J4" s="733"/>
      <c r="K4" s="733"/>
      <c r="L4" s="733"/>
      <c r="M4" s="733"/>
      <c r="N4" s="733"/>
      <c r="O4" s="733"/>
      <c r="P4" s="733"/>
      <c r="Q4" s="733"/>
      <c r="R4" s="733"/>
      <c r="S4" s="263"/>
      <c r="T4" s="262"/>
      <c r="U4" s="735" t="s">
        <v>253</v>
      </c>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735"/>
      <c r="BA4" s="735"/>
      <c r="BB4" s="735"/>
      <c r="BC4" s="735"/>
      <c r="BD4" s="735"/>
      <c r="BE4" s="735"/>
      <c r="BF4" s="735"/>
      <c r="BG4" s="735"/>
      <c r="BH4" s="735"/>
      <c r="BI4" s="264"/>
      <c r="BJ4" s="263"/>
      <c r="BK4" s="733" t="s">
        <v>254</v>
      </c>
      <c r="BL4" s="733"/>
      <c r="BM4" s="733"/>
      <c r="BN4" s="733"/>
      <c r="BO4" s="733"/>
      <c r="BP4" s="264"/>
    </row>
    <row r="5" spans="2:68" ht="7.5" customHeight="1">
      <c r="B5" s="252"/>
      <c r="C5" s="253"/>
      <c r="D5" s="253"/>
      <c r="E5" s="253"/>
      <c r="F5" s="253"/>
      <c r="G5" s="253"/>
      <c r="H5" s="253"/>
      <c r="I5" s="253"/>
      <c r="J5" s="253"/>
      <c r="K5" s="253"/>
      <c r="L5" s="253"/>
      <c r="M5" s="253"/>
      <c r="N5" s="253"/>
      <c r="O5" s="253"/>
      <c r="P5" s="253"/>
      <c r="Q5" s="253"/>
      <c r="R5" s="253"/>
      <c r="S5" s="253"/>
      <c r="T5" s="252"/>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4"/>
      <c r="BJ5" s="253"/>
      <c r="BK5" s="253"/>
      <c r="BL5" s="253"/>
      <c r="BM5" s="253"/>
      <c r="BN5" s="253"/>
      <c r="BO5" s="253"/>
      <c r="BP5" s="254"/>
    </row>
    <row r="6" spans="2:68" ht="16.5" customHeight="1">
      <c r="B6" s="259"/>
      <c r="C6" s="734" t="s">
        <v>251</v>
      </c>
      <c r="D6" s="734"/>
      <c r="E6" s="734"/>
      <c r="F6" s="734"/>
      <c r="G6" s="734"/>
      <c r="H6" s="734"/>
      <c r="I6" s="734"/>
      <c r="J6" s="734"/>
      <c r="K6" s="734"/>
      <c r="L6" s="734"/>
      <c r="M6" s="734"/>
      <c r="N6" s="734"/>
      <c r="O6" s="734"/>
      <c r="P6" s="734"/>
      <c r="Q6" s="734"/>
      <c r="R6" s="734"/>
      <c r="S6" s="258"/>
      <c r="T6" s="259"/>
      <c r="U6" s="258" t="s">
        <v>250</v>
      </c>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8"/>
      <c r="BA6" s="258"/>
      <c r="BB6" s="258"/>
      <c r="BC6" s="258"/>
      <c r="BD6" s="258"/>
      <c r="BE6" s="258"/>
      <c r="BF6" s="258"/>
      <c r="BG6" s="258"/>
      <c r="BH6" s="258"/>
      <c r="BI6" s="260"/>
      <c r="BJ6" s="258"/>
      <c r="BK6" s="258" t="s">
        <v>267</v>
      </c>
      <c r="BL6" s="258"/>
      <c r="BM6" s="258"/>
      <c r="BN6" s="258"/>
      <c r="BO6" s="258"/>
      <c r="BP6" s="260"/>
    </row>
    <row r="7" spans="2:68" ht="16.5" customHeight="1">
      <c r="B7" s="259"/>
      <c r="C7" s="258"/>
      <c r="D7" s="258"/>
      <c r="E7" s="258"/>
      <c r="F7" s="258"/>
      <c r="G7" s="258"/>
      <c r="H7" s="258"/>
      <c r="I7" s="258"/>
      <c r="J7" s="258"/>
      <c r="K7" s="258"/>
      <c r="L7" s="258"/>
      <c r="M7" s="258"/>
      <c r="N7" s="258"/>
      <c r="O7" s="258"/>
      <c r="P7" s="258"/>
      <c r="Q7" s="258"/>
      <c r="R7" s="258"/>
      <c r="S7" s="258"/>
      <c r="T7" s="259"/>
      <c r="U7" s="258" t="s">
        <v>265</v>
      </c>
      <c r="V7" s="258"/>
      <c r="W7" s="258"/>
      <c r="X7" s="258"/>
      <c r="Y7" s="258"/>
      <c r="Z7" s="258"/>
      <c r="AA7" s="258"/>
      <c r="AB7" s="258"/>
      <c r="AC7" s="258"/>
      <c r="AD7" s="258"/>
      <c r="AE7" s="258"/>
      <c r="AF7" s="258"/>
      <c r="AG7" s="258"/>
      <c r="AH7" s="258"/>
      <c r="AI7" s="258"/>
      <c r="AJ7" s="258"/>
      <c r="AK7" s="258"/>
      <c r="AL7" s="258"/>
      <c r="AM7" s="258"/>
      <c r="AN7" s="258"/>
      <c r="AO7" s="258"/>
      <c r="AP7" s="258"/>
      <c r="AQ7" s="258"/>
      <c r="AR7" s="258"/>
      <c r="AS7" s="258"/>
      <c r="AT7" s="258"/>
      <c r="AU7" s="258"/>
      <c r="AV7" s="258"/>
      <c r="AW7" s="258"/>
      <c r="AX7" s="258"/>
      <c r="AY7" s="258"/>
      <c r="AZ7" s="258"/>
      <c r="BA7" s="258"/>
      <c r="BB7" s="258"/>
      <c r="BC7" s="258"/>
      <c r="BD7" s="258"/>
      <c r="BE7" s="258"/>
      <c r="BF7" s="258"/>
      <c r="BG7" s="258"/>
      <c r="BH7" s="258"/>
      <c r="BI7" s="260"/>
      <c r="BJ7" s="258"/>
      <c r="BK7" s="258"/>
      <c r="BL7" s="258"/>
      <c r="BM7" s="258"/>
      <c r="BN7" s="258"/>
      <c r="BO7" s="258"/>
      <c r="BP7" s="260"/>
    </row>
    <row r="8" spans="2:68" ht="16.5" customHeight="1">
      <c r="B8" s="259"/>
      <c r="C8" s="258"/>
      <c r="D8" s="258"/>
      <c r="E8" s="258"/>
      <c r="F8" s="258"/>
      <c r="G8" s="258"/>
      <c r="H8" s="258"/>
      <c r="I8" s="258"/>
      <c r="J8" s="258"/>
      <c r="K8" s="258"/>
      <c r="L8" s="258"/>
      <c r="M8" s="258"/>
      <c r="N8" s="258"/>
      <c r="O8" s="258"/>
      <c r="P8" s="258"/>
      <c r="Q8" s="258"/>
      <c r="R8" s="258"/>
      <c r="S8" s="258"/>
      <c r="T8" s="259"/>
      <c r="U8" s="258"/>
      <c r="V8" s="258"/>
      <c r="W8" s="258"/>
      <c r="X8" s="258"/>
      <c r="Y8" s="258"/>
      <c r="Z8" s="258"/>
      <c r="AA8" s="258"/>
      <c r="AB8" s="258"/>
      <c r="AC8" s="258"/>
      <c r="AD8" s="258"/>
      <c r="AE8" s="258"/>
      <c r="AF8" s="258"/>
      <c r="AG8" s="258"/>
      <c r="AH8" s="258"/>
      <c r="AI8" s="258"/>
      <c r="AJ8" s="258"/>
      <c r="AK8" s="258"/>
      <c r="AL8" s="258"/>
      <c r="AM8" s="258"/>
      <c r="AN8" s="258"/>
      <c r="AO8" s="258"/>
      <c r="AP8" s="258"/>
      <c r="AQ8" s="258"/>
      <c r="AR8" s="258"/>
      <c r="AS8" s="258"/>
      <c r="AT8" s="258"/>
      <c r="AU8" s="258"/>
      <c r="AV8" s="258"/>
      <c r="AW8" s="258"/>
      <c r="AX8" s="258"/>
      <c r="AY8" s="258"/>
      <c r="AZ8" s="258"/>
      <c r="BA8" s="258"/>
      <c r="BB8" s="258"/>
      <c r="BC8" s="258"/>
      <c r="BD8" s="258"/>
      <c r="BE8" s="258"/>
      <c r="BF8" s="258"/>
      <c r="BG8" s="258"/>
      <c r="BH8" s="258"/>
      <c r="BI8" s="260"/>
      <c r="BJ8" s="258"/>
      <c r="BK8" s="258"/>
      <c r="BL8" s="258"/>
      <c r="BM8" s="258"/>
      <c r="BN8" s="258"/>
      <c r="BO8" s="258"/>
      <c r="BP8" s="260"/>
    </row>
    <row r="9" spans="2:68" ht="16.5" customHeight="1">
      <c r="B9" s="259"/>
      <c r="C9" s="728">
        <v>0.55555555555555558</v>
      </c>
      <c r="D9" s="728"/>
      <c r="E9" s="728"/>
      <c r="F9" s="728"/>
      <c r="G9" s="728"/>
      <c r="H9" s="728"/>
      <c r="I9" s="728"/>
      <c r="J9" s="728"/>
      <c r="K9" s="728"/>
      <c r="L9" s="728"/>
      <c r="M9" s="728"/>
      <c r="N9" s="728"/>
      <c r="O9" s="728"/>
      <c r="P9" s="728"/>
      <c r="Q9" s="728"/>
      <c r="R9" s="728"/>
      <c r="S9" s="258"/>
      <c r="T9" s="259"/>
      <c r="U9" s="258" t="s">
        <v>252</v>
      </c>
      <c r="V9" s="258"/>
      <c r="W9" s="258"/>
      <c r="X9" s="258"/>
      <c r="Y9" s="258"/>
      <c r="Z9" s="258"/>
      <c r="AA9" s="258"/>
      <c r="AB9" s="258"/>
      <c r="AC9" s="258"/>
      <c r="AD9" s="258"/>
      <c r="AE9" s="258"/>
      <c r="AF9" s="258"/>
      <c r="AG9" s="258"/>
      <c r="AH9" s="258"/>
      <c r="AI9" s="258"/>
      <c r="AJ9" s="258"/>
      <c r="AK9" s="258"/>
      <c r="AL9" s="258"/>
      <c r="AM9" s="258"/>
      <c r="AN9" s="258"/>
      <c r="AO9" s="258"/>
      <c r="AP9" s="258"/>
      <c r="AQ9" s="258"/>
      <c r="AR9" s="258"/>
      <c r="AS9" s="258"/>
      <c r="AT9" s="258"/>
      <c r="AU9" s="258"/>
      <c r="AV9" s="258"/>
      <c r="AW9" s="258"/>
      <c r="AX9" s="258"/>
      <c r="AY9" s="258"/>
      <c r="AZ9" s="258"/>
      <c r="BA9" s="258"/>
      <c r="BB9" s="258"/>
      <c r="BC9" s="258"/>
      <c r="BD9" s="258"/>
      <c r="BE9" s="258"/>
      <c r="BF9" s="258"/>
      <c r="BG9" s="258"/>
      <c r="BH9" s="258"/>
      <c r="BI9" s="260"/>
      <c r="BJ9" s="258"/>
      <c r="BK9" s="258" t="s">
        <v>267</v>
      </c>
      <c r="BL9" s="258"/>
      <c r="BM9" s="258"/>
      <c r="BN9" s="258"/>
      <c r="BO9" s="258"/>
      <c r="BP9" s="260"/>
    </row>
    <row r="10" spans="2:68" ht="16.5" customHeight="1">
      <c r="B10" s="259"/>
      <c r="C10" s="258"/>
      <c r="D10" s="258"/>
      <c r="E10" s="258"/>
      <c r="F10" s="258"/>
      <c r="G10" s="258"/>
      <c r="H10" s="258"/>
      <c r="I10" s="258"/>
      <c r="J10" s="258"/>
      <c r="K10" s="258"/>
      <c r="L10" s="258"/>
      <c r="M10" s="258"/>
      <c r="N10" s="258"/>
      <c r="O10" s="258"/>
      <c r="P10" s="258"/>
      <c r="Q10" s="258"/>
      <c r="R10" s="258"/>
      <c r="S10" s="258"/>
      <c r="T10" s="259"/>
      <c r="U10" s="258" t="s">
        <v>256</v>
      </c>
      <c r="V10" s="258"/>
      <c r="W10" s="258"/>
      <c r="X10" s="258"/>
      <c r="Y10" s="258"/>
      <c r="Z10" s="258"/>
      <c r="AA10" s="258"/>
      <c r="AB10" s="258"/>
      <c r="AC10" s="258"/>
      <c r="AD10" s="258"/>
      <c r="AE10" s="258"/>
      <c r="AF10" s="258"/>
      <c r="AG10" s="258"/>
      <c r="AH10" s="258"/>
      <c r="AI10" s="258"/>
      <c r="AJ10" s="258"/>
      <c r="AK10" s="258"/>
      <c r="AL10" s="258"/>
      <c r="AM10" s="258"/>
      <c r="AN10" s="258"/>
      <c r="AO10" s="258"/>
      <c r="AP10" s="258"/>
      <c r="AQ10" s="258"/>
      <c r="AR10" s="258"/>
      <c r="AS10" s="258"/>
      <c r="AT10" s="258"/>
      <c r="AU10" s="258"/>
      <c r="AV10" s="258"/>
      <c r="AW10" s="258"/>
      <c r="AX10" s="258"/>
      <c r="AY10" s="258"/>
      <c r="AZ10" s="258"/>
      <c r="BA10" s="258"/>
      <c r="BB10" s="258"/>
      <c r="BC10" s="258"/>
      <c r="BD10" s="258"/>
      <c r="BE10" s="258"/>
      <c r="BF10" s="258"/>
      <c r="BG10" s="258"/>
      <c r="BH10" s="258"/>
      <c r="BI10" s="260"/>
      <c r="BJ10" s="258"/>
      <c r="BK10" s="258"/>
      <c r="BL10" s="258"/>
      <c r="BM10" s="258"/>
      <c r="BN10" s="258"/>
      <c r="BO10" s="258"/>
      <c r="BP10" s="260"/>
    </row>
    <row r="11" spans="2:68" ht="16.5" customHeight="1">
      <c r="B11" s="259"/>
      <c r="C11" s="258"/>
      <c r="D11" s="258"/>
      <c r="E11" s="258"/>
      <c r="F11" s="258"/>
      <c r="G11" s="258"/>
      <c r="H11" s="258"/>
      <c r="I11" s="258"/>
      <c r="J11" s="258"/>
      <c r="K11" s="258"/>
      <c r="L11" s="258"/>
      <c r="M11" s="258"/>
      <c r="N11" s="258"/>
      <c r="O11" s="258"/>
      <c r="P11" s="258"/>
      <c r="Q11" s="258"/>
      <c r="R11" s="258"/>
      <c r="S11" s="258"/>
      <c r="T11" s="259"/>
      <c r="U11" s="258" t="s">
        <v>259</v>
      </c>
      <c r="V11" s="258"/>
      <c r="W11" s="258"/>
      <c r="X11" s="258"/>
      <c r="Y11" s="258"/>
      <c r="Z11" s="258"/>
      <c r="AA11" s="258"/>
      <c r="AB11" s="258"/>
      <c r="AC11" s="258"/>
      <c r="AD11" s="258"/>
      <c r="AE11" s="258"/>
      <c r="AF11" s="258"/>
      <c r="AG11" s="258"/>
      <c r="AH11" s="258"/>
      <c r="AI11" s="258"/>
      <c r="AJ11" s="258"/>
      <c r="AK11" s="258"/>
      <c r="AL11" s="258"/>
      <c r="AM11" s="258"/>
      <c r="AN11" s="258"/>
      <c r="AO11" s="258"/>
      <c r="AP11" s="258"/>
      <c r="AQ11" s="258"/>
      <c r="AR11" s="258"/>
      <c r="AS11" s="258"/>
      <c r="AT11" s="258"/>
      <c r="AU11" s="258"/>
      <c r="AV11" s="258"/>
      <c r="AW11" s="258"/>
      <c r="AX11" s="258"/>
      <c r="AY11" s="258"/>
      <c r="AZ11" s="258"/>
      <c r="BA11" s="258"/>
      <c r="BB11" s="258"/>
      <c r="BC11" s="258"/>
      <c r="BD11" s="258"/>
      <c r="BE11" s="258"/>
      <c r="BF11" s="258"/>
      <c r="BG11" s="258"/>
      <c r="BH11" s="258"/>
      <c r="BI11" s="260"/>
      <c r="BJ11" s="258"/>
      <c r="BK11" s="258"/>
      <c r="BL11" s="258"/>
      <c r="BM11" s="258"/>
      <c r="BN11" s="258"/>
      <c r="BO11" s="258"/>
      <c r="BP11" s="260"/>
    </row>
    <row r="12" spans="2:68" ht="16.5" customHeight="1">
      <c r="B12" s="259"/>
      <c r="C12" s="258"/>
      <c r="D12" s="258"/>
      <c r="E12" s="258"/>
      <c r="F12" s="258"/>
      <c r="G12" s="258"/>
      <c r="H12" s="258"/>
      <c r="I12" s="258"/>
      <c r="J12" s="258"/>
      <c r="K12" s="258"/>
      <c r="L12" s="258"/>
      <c r="M12" s="258"/>
      <c r="N12" s="258"/>
      <c r="O12" s="258"/>
      <c r="P12" s="258"/>
      <c r="Q12" s="258"/>
      <c r="R12" s="258"/>
      <c r="S12" s="258"/>
      <c r="T12" s="259"/>
      <c r="U12" s="258" t="s">
        <v>260</v>
      </c>
      <c r="V12" s="258"/>
      <c r="W12" s="258"/>
      <c r="X12" s="258"/>
      <c r="Y12" s="258"/>
      <c r="Z12" s="258"/>
      <c r="AA12" s="258"/>
      <c r="AB12" s="258"/>
      <c r="AC12" s="258"/>
      <c r="AD12" s="258"/>
      <c r="AE12" s="258"/>
      <c r="AF12" s="258"/>
      <c r="AG12" s="258"/>
      <c r="AH12" s="258"/>
      <c r="AI12" s="258"/>
      <c r="AJ12" s="258"/>
      <c r="AK12" s="258"/>
      <c r="AL12" s="258"/>
      <c r="AM12" s="258"/>
      <c r="AN12" s="258"/>
      <c r="AO12" s="258"/>
      <c r="AP12" s="258"/>
      <c r="AQ12" s="258"/>
      <c r="AR12" s="258"/>
      <c r="AS12" s="258"/>
      <c r="AT12" s="258"/>
      <c r="AU12" s="258"/>
      <c r="AV12" s="258"/>
      <c r="AW12" s="258"/>
      <c r="AX12" s="258"/>
      <c r="AY12" s="258"/>
      <c r="AZ12" s="258"/>
      <c r="BA12" s="258"/>
      <c r="BB12" s="258"/>
      <c r="BC12" s="258"/>
      <c r="BD12" s="258"/>
      <c r="BE12" s="258"/>
      <c r="BF12" s="258"/>
      <c r="BG12" s="258"/>
      <c r="BH12" s="258"/>
      <c r="BI12" s="260"/>
      <c r="BJ12" s="258"/>
      <c r="BK12" s="258"/>
      <c r="BL12" s="258"/>
      <c r="BM12" s="258"/>
      <c r="BN12" s="258"/>
      <c r="BO12" s="258"/>
      <c r="BP12" s="260"/>
    </row>
    <row r="13" spans="2:68" ht="16.5" customHeight="1">
      <c r="B13" s="259"/>
      <c r="C13" s="258"/>
      <c r="D13" s="258"/>
      <c r="E13" s="258"/>
      <c r="F13" s="258"/>
      <c r="G13" s="258"/>
      <c r="H13" s="258"/>
      <c r="I13" s="258"/>
      <c r="J13" s="258"/>
      <c r="K13" s="258"/>
      <c r="L13" s="258"/>
      <c r="M13" s="258"/>
      <c r="N13" s="258"/>
      <c r="O13" s="258"/>
      <c r="P13" s="258"/>
      <c r="Q13" s="258"/>
      <c r="R13" s="258"/>
      <c r="S13" s="258"/>
      <c r="T13" s="259"/>
      <c r="U13" s="258" t="s">
        <v>261</v>
      </c>
      <c r="V13" s="258"/>
      <c r="W13" s="258"/>
      <c r="X13" s="258"/>
      <c r="Y13" s="258"/>
      <c r="Z13" s="258"/>
      <c r="AA13" s="258"/>
      <c r="AB13" s="258"/>
      <c r="AC13" s="258"/>
      <c r="AD13" s="258"/>
      <c r="AE13" s="258"/>
      <c r="AF13" s="258"/>
      <c r="AG13" s="258"/>
      <c r="AH13" s="258"/>
      <c r="AI13" s="258"/>
      <c r="AJ13" s="258"/>
      <c r="AK13" s="258"/>
      <c r="AL13" s="258"/>
      <c r="AM13" s="258"/>
      <c r="AN13" s="258"/>
      <c r="AO13" s="258"/>
      <c r="AP13" s="258"/>
      <c r="AQ13" s="258"/>
      <c r="AR13" s="258"/>
      <c r="AS13" s="258"/>
      <c r="AT13" s="258"/>
      <c r="AU13" s="258"/>
      <c r="AV13" s="258"/>
      <c r="AW13" s="258"/>
      <c r="AX13" s="258"/>
      <c r="AY13" s="258"/>
      <c r="AZ13" s="258"/>
      <c r="BA13" s="258"/>
      <c r="BB13" s="258"/>
      <c r="BC13" s="258"/>
      <c r="BD13" s="258"/>
      <c r="BE13" s="258"/>
      <c r="BF13" s="258"/>
      <c r="BG13" s="258"/>
      <c r="BH13" s="258"/>
      <c r="BI13" s="260"/>
      <c r="BJ13" s="258"/>
      <c r="BK13" s="258"/>
      <c r="BL13" s="258"/>
      <c r="BM13" s="258"/>
      <c r="BN13" s="258"/>
      <c r="BO13" s="258"/>
      <c r="BP13" s="260"/>
    </row>
    <row r="14" spans="2:68" ht="16.5" customHeight="1">
      <c r="B14" s="259"/>
      <c r="C14" s="258"/>
      <c r="D14" s="258"/>
      <c r="E14" s="258"/>
      <c r="F14" s="258"/>
      <c r="G14" s="258"/>
      <c r="H14" s="258"/>
      <c r="I14" s="258"/>
      <c r="J14" s="258"/>
      <c r="K14" s="258"/>
      <c r="L14" s="258"/>
      <c r="M14" s="258"/>
      <c r="N14" s="258"/>
      <c r="O14" s="258"/>
      <c r="P14" s="258"/>
      <c r="Q14" s="258"/>
      <c r="R14" s="258"/>
      <c r="S14" s="258"/>
      <c r="T14" s="259"/>
      <c r="U14" s="258" t="s">
        <v>262</v>
      </c>
      <c r="V14" s="258"/>
      <c r="W14" s="258"/>
      <c r="X14" s="258"/>
      <c r="Y14" s="258"/>
      <c r="Z14" s="258"/>
      <c r="AA14" s="258"/>
      <c r="AB14" s="258"/>
      <c r="AC14" s="258"/>
      <c r="AD14" s="258"/>
      <c r="AE14" s="258"/>
      <c r="AF14" s="258"/>
      <c r="AG14" s="258"/>
      <c r="AH14" s="258"/>
      <c r="AI14" s="258"/>
      <c r="AJ14" s="258"/>
      <c r="AK14" s="258"/>
      <c r="AL14" s="258"/>
      <c r="AM14" s="258"/>
      <c r="AN14" s="258"/>
      <c r="AO14" s="258"/>
      <c r="AP14" s="258"/>
      <c r="AQ14" s="258"/>
      <c r="AR14" s="258"/>
      <c r="AS14" s="258"/>
      <c r="AT14" s="258"/>
      <c r="AU14" s="258"/>
      <c r="AV14" s="258"/>
      <c r="AW14" s="258"/>
      <c r="AX14" s="258"/>
      <c r="AY14" s="258"/>
      <c r="AZ14" s="258"/>
      <c r="BA14" s="258"/>
      <c r="BB14" s="258"/>
      <c r="BC14" s="258"/>
      <c r="BD14" s="258"/>
      <c r="BE14" s="258"/>
      <c r="BF14" s="258"/>
      <c r="BG14" s="258"/>
      <c r="BH14" s="258"/>
      <c r="BI14" s="260"/>
      <c r="BJ14" s="258"/>
      <c r="BK14" s="258"/>
      <c r="BL14" s="258"/>
      <c r="BM14" s="258"/>
      <c r="BN14" s="258"/>
      <c r="BO14" s="258"/>
      <c r="BP14" s="260"/>
    </row>
    <row r="15" spans="2:68" ht="16.5" customHeight="1">
      <c r="B15" s="259"/>
      <c r="C15" s="258"/>
      <c r="D15" s="258"/>
      <c r="E15" s="258"/>
      <c r="F15" s="258"/>
      <c r="G15" s="258"/>
      <c r="H15" s="258"/>
      <c r="I15" s="258"/>
      <c r="J15" s="258"/>
      <c r="K15" s="258"/>
      <c r="L15" s="258"/>
      <c r="M15" s="258"/>
      <c r="N15" s="258"/>
      <c r="O15" s="258"/>
      <c r="P15" s="258"/>
      <c r="Q15" s="258"/>
      <c r="R15" s="258"/>
      <c r="S15" s="258"/>
      <c r="T15" s="259"/>
      <c r="U15" s="258" t="s">
        <v>263</v>
      </c>
      <c r="V15" s="258"/>
      <c r="W15" s="258"/>
      <c r="X15" s="258"/>
      <c r="Y15" s="258"/>
      <c r="Z15" s="258"/>
      <c r="AA15" s="258"/>
      <c r="AB15" s="258"/>
      <c r="AC15" s="258"/>
      <c r="AD15" s="258"/>
      <c r="AE15" s="258"/>
      <c r="AF15" s="258"/>
      <c r="AG15" s="258"/>
      <c r="AH15" s="258"/>
      <c r="AI15" s="258"/>
      <c r="AJ15" s="258"/>
      <c r="AK15" s="258"/>
      <c r="AL15" s="258"/>
      <c r="AM15" s="258"/>
      <c r="AN15" s="258"/>
      <c r="AO15" s="258"/>
      <c r="AP15" s="258"/>
      <c r="AQ15" s="258"/>
      <c r="AR15" s="258"/>
      <c r="AS15" s="258"/>
      <c r="AT15" s="258"/>
      <c r="AU15" s="258"/>
      <c r="AV15" s="258"/>
      <c r="AW15" s="258"/>
      <c r="AX15" s="258"/>
      <c r="AY15" s="258"/>
      <c r="AZ15" s="258"/>
      <c r="BA15" s="258"/>
      <c r="BB15" s="258"/>
      <c r="BC15" s="258"/>
      <c r="BD15" s="258"/>
      <c r="BE15" s="258"/>
      <c r="BF15" s="258"/>
      <c r="BG15" s="258"/>
      <c r="BH15" s="258"/>
      <c r="BI15" s="260"/>
      <c r="BJ15" s="258"/>
      <c r="BK15" s="258"/>
      <c r="BL15" s="258"/>
      <c r="BM15" s="258"/>
      <c r="BN15" s="258"/>
      <c r="BO15" s="258"/>
      <c r="BP15" s="260"/>
    </row>
    <row r="16" spans="2:68" ht="16.5" customHeight="1">
      <c r="B16" s="259"/>
      <c r="C16" s="258"/>
      <c r="D16" s="258"/>
      <c r="E16" s="258"/>
      <c r="F16" s="258"/>
      <c r="G16" s="258"/>
      <c r="H16" s="258"/>
      <c r="I16" s="258"/>
      <c r="J16" s="258"/>
      <c r="K16" s="258"/>
      <c r="L16" s="258"/>
      <c r="M16" s="258"/>
      <c r="N16" s="258"/>
      <c r="O16" s="258"/>
      <c r="P16" s="258"/>
      <c r="Q16" s="258"/>
      <c r="R16" s="258"/>
      <c r="S16" s="258"/>
      <c r="T16" s="259"/>
      <c r="U16" s="258" t="s">
        <v>255</v>
      </c>
      <c r="V16" s="258"/>
      <c r="W16" s="258"/>
      <c r="X16" s="258"/>
      <c r="Y16" s="258"/>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c r="BB16" s="258"/>
      <c r="BC16" s="258"/>
      <c r="BD16" s="258"/>
      <c r="BE16" s="258"/>
      <c r="BF16" s="258"/>
      <c r="BG16" s="258"/>
      <c r="BH16" s="258"/>
      <c r="BI16" s="260"/>
      <c r="BJ16" s="258"/>
      <c r="BK16" s="258"/>
      <c r="BL16" s="258"/>
      <c r="BM16" s="258"/>
      <c r="BN16" s="258"/>
      <c r="BO16" s="258"/>
      <c r="BP16" s="260"/>
    </row>
    <row r="17" spans="2:68" ht="16.5" customHeight="1">
      <c r="B17" s="259"/>
      <c r="C17" s="258"/>
      <c r="D17" s="258"/>
      <c r="E17" s="258"/>
      <c r="F17" s="258"/>
      <c r="G17" s="258"/>
      <c r="H17" s="258"/>
      <c r="I17" s="258"/>
      <c r="J17" s="258"/>
      <c r="K17" s="258"/>
      <c r="L17" s="258"/>
      <c r="M17" s="258"/>
      <c r="N17" s="258"/>
      <c r="O17" s="258"/>
      <c r="P17" s="258"/>
      <c r="Q17" s="258"/>
      <c r="R17" s="258"/>
      <c r="S17" s="258"/>
      <c r="T17" s="259"/>
      <c r="U17" s="258" t="s">
        <v>257</v>
      </c>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8"/>
      <c r="AS17" s="258"/>
      <c r="AT17" s="258"/>
      <c r="AU17" s="258"/>
      <c r="AV17" s="258"/>
      <c r="AW17" s="258"/>
      <c r="AX17" s="258"/>
      <c r="AY17" s="258"/>
      <c r="AZ17" s="258"/>
      <c r="BA17" s="258"/>
      <c r="BB17" s="258"/>
      <c r="BC17" s="258"/>
      <c r="BD17" s="258"/>
      <c r="BE17" s="258"/>
      <c r="BF17" s="258"/>
      <c r="BG17" s="258"/>
      <c r="BH17" s="258"/>
      <c r="BI17" s="260"/>
      <c r="BJ17" s="258"/>
      <c r="BK17" s="258"/>
      <c r="BL17" s="258"/>
      <c r="BM17" s="258"/>
      <c r="BN17" s="258"/>
      <c r="BO17" s="258"/>
      <c r="BP17" s="260"/>
    </row>
    <row r="18" spans="2:68" ht="16.5" customHeight="1">
      <c r="B18" s="259"/>
      <c r="C18" s="258"/>
      <c r="D18" s="258"/>
      <c r="E18" s="258"/>
      <c r="F18" s="258"/>
      <c r="G18" s="258"/>
      <c r="H18" s="258"/>
      <c r="I18" s="258"/>
      <c r="J18" s="258"/>
      <c r="K18" s="258"/>
      <c r="L18" s="258"/>
      <c r="M18" s="258"/>
      <c r="N18" s="258"/>
      <c r="O18" s="258"/>
      <c r="P18" s="258"/>
      <c r="Q18" s="258"/>
      <c r="R18" s="258"/>
      <c r="S18" s="258"/>
      <c r="T18" s="259"/>
      <c r="U18" s="258" t="s">
        <v>333</v>
      </c>
      <c r="V18" s="258"/>
      <c r="W18" s="258"/>
      <c r="X18" s="258"/>
      <c r="Y18" s="258"/>
      <c r="Z18" s="258"/>
      <c r="AA18" s="258"/>
      <c r="AB18" s="258"/>
      <c r="AC18" s="258"/>
      <c r="AD18" s="258"/>
      <c r="AE18" s="258"/>
      <c r="AF18" s="258"/>
      <c r="AG18" s="258"/>
      <c r="AH18" s="258"/>
      <c r="AI18" s="258"/>
      <c r="AJ18" s="258"/>
      <c r="AK18" s="258"/>
      <c r="AL18" s="258"/>
      <c r="AM18" s="258"/>
      <c r="AN18" s="258"/>
      <c r="AO18" s="258"/>
      <c r="AP18" s="258"/>
      <c r="AQ18" s="258"/>
      <c r="AR18" s="258"/>
      <c r="AS18" s="258"/>
      <c r="AT18" s="258"/>
      <c r="AU18" s="258"/>
      <c r="AV18" s="258"/>
      <c r="AW18" s="258"/>
      <c r="AX18" s="258"/>
      <c r="AY18" s="258"/>
      <c r="AZ18" s="258"/>
      <c r="BA18" s="258"/>
      <c r="BB18" s="258"/>
      <c r="BC18" s="258"/>
      <c r="BD18" s="258"/>
      <c r="BE18" s="258"/>
      <c r="BF18" s="258"/>
      <c r="BG18" s="258"/>
      <c r="BH18" s="258"/>
      <c r="BI18" s="260"/>
      <c r="BJ18" s="258"/>
      <c r="BK18" s="258"/>
      <c r="BL18" s="258"/>
      <c r="BM18" s="258"/>
      <c r="BN18" s="258"/>
      <c r="BO18" s="258"/>
      <c r="BP18" s="260"/>
    </row>
    <row r="19" spans="2:68" ht="16.5" customHeight="1">
      <c r="B19" s="259"/>
      <c r="C19" s="258"/>
      <c r="D19" s="258"/>
      <c r="E19" s="258"/>
      <c r="F19" s="258"/>
      <c r="G19" s="258"/>
      <c r="H19" s="258"/>
      <c r="I19" s="258"/>
      <c r="J19" s="258"/>
      <c r="K19" s="258"/>
      <c r="L19" s="258"/>
      <c r="M19" s="258"/>
      <c r="N19" s="258"/>
      <c r="O19" s="258"/>
      <c r="P19" s="258"/>
      <c r="Q19" s="258"/>
      <c r="R19" s="258"/>
      <c r="S19" s="258"/>
      <c r="T19" s="259"/>
      <c r="U19" s="258" t="s">
        <v>258</v>
      </c>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8"/>
      <c r="AT19" s="258"/>
      <c r="AU19" s="258"/>
      <c r="AV19" s="258"/>
      <c r="AW19" s="258"/>
      <c r="AX19" s="258"/>
      <c r="AY19" s="258"/>
      <c r="AZ19" s="258"/>
      <c r="BA19" s="258"/>
      <c r="BB19" s="258"/>
      <c r="BC19" s="258"/>
      <c r="BD19" s="258"/>
      <c r="BE19" s="258"/>
      <c r="BF19" s="258"/>
      <c r="BG19" s="258"/>
      <c r="BH19" s="258"/>
      <c r="BI19" s="260"/>
      <c r="BJ19" s="258"/>
      <c r="BK19" s="258"/>
      <c r="BL19" s="258"/>
      <c r="BM19" s="258"/>
      <c r="BN19" s="258"/>
      <c r="BO19" s="258"/>
      <c r="BP19" s="260"/>
    </row>
    <row r="20" spans="2:68" ht="16.5" customHeight="1">
      <c r="B20" s="259"/>
      <c r="C20" s="258"/>
      <c r="D20" s="258"/>
      <c r="E20" s="258"/>
      <c r="F20" s="258"/>
      <c r="G20" s="258"/>
      <c r="H20" s="258"/>
      <c r="I20" s="258"/>
      <c r="J20" s="258"/>
      <c r="K20" s="258"/>
      <c r="L20" s="258"/>
      <c r="M20" s="258"/>
      <c r="N20" s="258"/>
      <c r="O20" s="258"/>
      <c r="P20" s="258"/>
      <c r="Q20" s="258"/>
      <c r="R20" s="258"/>
      <c r="S20" s="258"/>
      <c r="T20" s="259"/>
      <c r="U20" s="258" t="s">
        <v>264</v>
      </c>
      <c r="V20" s="258"/>
      <c r="W20" s="258"/>
      <c r="X20" s="258"/>
      <c r="Y20" s="258"/>
      <c r="Z20" s="258"/>
      <c r="AA20" s="258"/>
      <c r="AB20" s="258"/>
      <c r="AC20" s="258"/>
      <c r="AD20" s="258"/>
      <c r="AE20" s="258"/>
      <c r="AF20" s="258"/>
      <c r="AG20" s="258"/>
      <c r="AH20" s="258"/>
      <c r="AI20" s="258"/>
      <c r="AJ20" s="258"/>
      <c r="AK20" s="258"/>
      <c r="AL20" s="258"/>
      <c r="AM20" s="258"/>
      <c r="AN20" s="258"/>
      <c r="AO20" s="258"/>
      <c r="AP20" s="258"/>
      <c r="AQ20" s="258"/>
      <c r="AR20" s="258"/>
      <c r="AS20" s="258"/>
      <c r="AT20" s="258"/>
      <c r="AU20" s="258"/>
      <c r="AV20" s="258"/>
      <c r="AW20" s="258"/>
      <c r="AX20" s="258"/>
      <c r="AY20" s="258"/>
      <c r="AZ20" s="258"/>
      <c r="BA20" s="258"/>
      <c r="BB20" s="258"/>
      <c r="BC20" s="258"/>
      <c r="BD20" s="258"/>
      <c r="BE20" s="258"/>
      <c r="BF20" s="258"/>
      <c r="BG20" s="258"/>
      <c r="BH20" s="258"/>
      <c r="BI20" s="260"/>
      <c r="BJ20" s="258"/>
      <c r="BK20" s="258"/>
      <c r="BL20" s="258"/>
      <c r="BM20" s="258"/>
      <c r="BN20" s="258"/>
      <c r="BO20" s="258"/>
      <c r="BP20" s="260"/>
    </row>
    <row r="21" spans="2:68" ht="16.5" customHeight="1">
      <c r="B21" s="259"/>
      <c r="C21" s="258"/>
      <c r="D21" s="258"/>
      <c r="E21" s="258"/>
      <c r="F21" s="258"/>
      <c r="G21" s="258"/>
      <c r="H21" s="258"/>
      <c r="I21" s="258"/>
      <c r="J21" s="258"/>
      <c r="K21" s="258"/>
      <c r="L21" s="258"/>
      <c r="M21" s="258"/>
      <c r="N21" s="258"/>
      <c r="O21" s="258"/>
      <c r="P21" s="258"/>
      <c r="Q21" s="258"/>
      <c r="R21" s="258"/>
      <c r="S21" s="258"/>
      <c r="T21" s="259"/>
      <c r="U21" s="258" t="s">
        <v>292</v>
      </c>
      <c r="V21" s="258"/>
      <c r="W21" s="258"/>
      <c r="X21" s="258"/>
      <c r="Y21" s="258"/>
      <c r="Z21" s="258"/>
      <c r="AA21" s="258"/>
      <c r="AB21" s="258"/>
      <c r="AC21" s="258"/>
      <c r="AD21" s="258"/>
      <c r="AE21" s="258"/>
      <c r="AF21" s="258"/>
      <c r="AG21" s="258"/>
      <c r="AH21" s="258"/>
      <c r="AI21" s="258"/>
      <c r="AJ21" s="258"/>
      <c r="AK21" s="258"/>
      <c r="AL21" s="258"/>
      <c r="AM21" s="258"/>
      <c r="AN21" s="258"/>
      <c r="AO21" s="258"/>
      <c r="AP21" s="258"/>
      <c r="AQ21" s="258"/>
      <c r="AR21" s="258"/>
      <c r="AS21" s="258"/>
      <c r="AT21" s="258"/>
      <c r="AU21" s="258"/>
      <c r="AV21" s="258"/>
      <c r="AW21" s="258"/>
      <c r="AX21" s="258"/>
      <c r="AY21" s="258"/>
      <c r="AZ21" s="258"/>
      <c r="BA21" s="258"/>
      <c r="BB21" s="258"/>
      <c r="BC21" s="258"/>
      <c r="BD21" s="258"/>
      <c r="BE21" s="258"/>
      <c r="BF21" s="258"/>
      <c r="BG21" s="258"/>
      <c r="BH21" s="258"/>
      <c r="BI21" s="260"/>
      <c r="BJ21" s="258"/>
      <c r="BK21" s="258"/>
      <c r="BL21" s="258"/>
      <c r="BM21" s="258"/>
      <c r="BN21" s="258"/>
      <c r="BO21" s="258"/>
      <c r="BP21" s="260"/>
    </row>
    <row r="22" spans="2:68" ht="16.5" customHeight="1">
      <c r="B22" s="259"/>
      <c r="C22" s="258"/>
      <c r="D22" s="258"/>
      <c r="E22" s="258"/>
      <c r="F22" s="258"/>
      <c r="G22" s="258"/>
      <c r="H22" s="258"/>
      <c r="I22" s="258"/>
      <c r="J22" s="258"/>
      <c r="K22" s="258"/>
      <c r="L22" s="258"/>
      <c r="M22" s="258"/>
      <c r="N22" s="258"/>
      <c r="O22" s="258"/>
      <c r="P22" s="258"/>
      <c r="Q22" s="258"/>
      <c r="R22" s="258"/>
      <c r="S22" s="258"/>
      <c r="T22" s="259"/>
      <c r="U22" s="258" t="s">
        <v>291</v>
      </c>
      <c r="V22" s="258"/>
      <c r="W22" s="258"/>
      <c r="X22" s="258"/>
      <c r="Y22" s="258"/>
      <c r="Z22" s="258"/>
      <c r="AA22" s="258"/>
      <c r="AB22" s="258"/>
      <c r="AC22" s="258"/>
      <c r="AD22" s="258"/>
      <c r="AE22" s="258"/>
      <c r="AF22" s="258"/>
      <c r="AG22" s="258"/>
      <c r="AH22" s="258"/>
      <c r="AI22" s="258"/>
      <c r="AJ22" s="258"/>
      <c r="AK22" s="258"/>
      <c r="AL22" s="258"/>
      <c r="AM22" s="258"/>
      <c r="AN22" s="258"/>
      <c r="AO22" s="258"/>
      <c r="AP22" s="258"/>
      <c r="AQ22" s="258"/>
      <c r="AR22" s="258"/>
      <c r="AS22" s="258"/>
      <c r="AT22" s="258"/>
      <c r="AU22" s="258"/>
      <c r="AV22" s="258"/>
      <c r="AW22" s="258"/>
      <c r="AX22" s="258"/>
      <c r="AY22" s="258"/>
      <c r="AZ22" s="258"/>
      <c r="BA22" s="258"/>
      <c r="BB22" s="258"/>
      <c r="BC22" s="258"/>
      <c r="BD22" s="258"/>
      <c r="BE22" s="258"/>
      <c r="BF22" s="258"/>
      <c r="BG22" s="258"/>
      <c r="BH22" s="258"/>
      <c r="BI22" s="260"/>
      <c r="BJ22" s="258"/>
      <c r="BK22" s="258"/>
      <c r="BL22" s="258"/>
      <c r="BM22" s="258"/>
      <c r="BN22" s="258"/>
      <c r="BO22" s="258"/>
      <c r="BP22" s="260"/>
    </row>
    <row r="23" spans="2:68" ht="16.5" customHeight="1">
      <c r="B23" s="259"/>
      <c r="C23" s="258"/>
      <c r="D23" s="258"/>
      <c r="E23" s="258"/>
      <c r="F23" s="258"/>
      <c r="G23" s="258"/>
      <c r="H23" s="258"/>
      <c r="I23" s="258"/>
      <c r="J23" s="258"/>
      <c r="K23" s="258"/>
      <c r="L23" s="258"/>
      <c r="M23" s="258"/>
      <c r="N23" s="258"/>
      <c r="O23" s="258"/>
      <c r="P23" s="258"/>
      <c r="Q23" s="258"/>
      <c r="R23" s="258"/>
      <c r="S23" s="258"/>
      <c r="T23" s="259"/>
      <c r="U23" s="258"/>
      <c r="V23" s="258"/>
      <c r="W23" s="258"/>
      <c r="X23" s="258"/>
      <c r="Y23" s="258"/>
      <c r="Z23" s="258"/>
      <c r="AA23" s="258"/>
      <c r="AB23" s="258"/>
      <c r="AC23" s="258"/>
      <c r="AD23" s="258"/>
      <c r="AE23" s="258"/>
      <c r="AF23" s="258"/>
      <c r="AG23" s="258"/>
      <c r="AH23" s="258"/>
      <c r="AI23" s="258"/>
      <c r="AJ23" s="258"/>
      <c r="AK23" s="258"/>
      <c r="AL23" s="258"/>
      <c r="AM23" s="258"/>
      <c r="AN23" s="258"/>
      <c r="AO23" s="258"/>
      <c r="AP23" s="258"/>
      <c r="AQ23" s="258"/>
      <c r="AR23" s="258"/>
      <c r="AS23" s="258"/>
      <c r="AT23" s="258"/>
      <c r="AU23" s="258"/>
      <c r="AV23" s="258"/>
      <c r="AW23" s="258"/>
      <c r="AX23" s="258"/>
      <c r="AY23" s="258"/>
      <c r="AZ23" s="258"/>
      <c r="BA23" s="258"/>
      <c r="BB23" s="258"/>
      <c r="BC23" s="258"/>
      <c r="BD23" s="258"/>
      <c r="BE23" s="258"/>
      <c r="BF23" s="258"/>
      <c r="BG23" s="258"/>
      <c r="BH23" s="258"/>
      <c r="BI23" s="260"/>
      <c r="BJ23" s="258"/>
      <c r="BK23" s="258"/>
      <c r="BL23" s="258"/>
      <c r="BM23" s="258"/>
      <c r="BN23" s="258"/>
      <c r="BO23" s="258"/>
      <c r="BP23" s="260"/>
    </row>
    <row r="24" spans="2:68" ht="18.75" customHeight="1">
      <c r="B24" s="259"/>
      <c r="C24" s="728">
        <v>0.56944444444444442</v>
      </c>
      <c r="D24" s="728"/>
      <c r="E24" s="728"/>
      <c r="F24" s="728"/>
      <c r="G24" s="728"/>
      <c r="H24" s="728"/>
      <c r="I24" s="728"/>
      <c r="J24" s="728"/>
      <c r="K24" s="728"/>
      <c r="L24" s="728"/>
      <c r="M24" s="728"/>
      <c r="N24" s="728"/>
      <c r="O24" s="728"/>
      <c r="P24" s="728"/>
      <c r="Q24" s="728"/>
      <c r="R24" s="728"/>
      <c r="S24" s="258"/>
      <c r="T24" s="259"/>
      <c r="U24" s="258" t="s">
        <v>266</v>
      </c>
      <c r="V24" s="258"/>
      <c r="W24" s="258"/>
      <c r="X24" s="258"/>
      <c r="Y24" s="258"/>
      <c r="Z24" s="258"/>
      <c r="AA24" s="258"/>
      <c r="AB24" s="258"/>
      <c r="AC24" s="258"/>
      <c r="AD24" s="258"/>
      <c r="AE24" s="258"/>
      <c r="AF24" s="258"/>
      <c r="AG24" s="258"/>
      <c r="AH24" s="258"/>
      <c r="AI24" s="258"/>
      <c r="AJ24" s="258"/>
      <c r="AL24" s="258"/>
      <c r="AM24" s="258"/>
      <c r="AN24" s="258"/>
      <c r="AO24" s="258"/>
      <c r="AP24" s="258"/>
      <c r="AQ24" s="258"/>
      <c r="AR24" s="258"/>
      <c r="AS24" s="258"/>
      <c r="AT24" s="258"/>
      <c r="AU24" s="258"/>
      <c r="AV24" s="258"/>
      <c r="AW24" s="258"/>
      <c r="AX24" s="258"/>
      <c r="AY24" s="258"/>
      <c r="AZ24" s="258"/>
      <c r="BA24" s="258"/>
      <c r="BB24" s="258"/>
      <c r="BC24" s="258"/>
      <c r="BD24" s="258"/>
      <c r="BE24" s="258"/>
      <c r="BF24" s="258"/>
      <c r="BG24" s="258"/>
      <c r="BH24" s="258"/>
      <c r="BI24" s="260"/>
      <c r="BJ24" s="258"/>
      <c r="BK24" s="258" t="s">
        <v>268</v>
      </c>
      <c r="BL24" s="258"/>
      <c r="BM24" s="258"/>
      <c r="BN24" s="258"/>
      <c r="BO24" s="258"/>
      <c r="BP24" s="260"/>
    </row>
    <row r="25" spans="2:68" ht="7.5" customHeight="1">
      <c r="B25" s="255"/>
      <c r="C25" s="261"/>
      <c r="D25" s="261"/>
      <c r="E25" s="261"/>
      <c r="F25" s="261"/>
      <c r="G25" s="261"/>
      <c r="H25" s="261"/>
      <c r="I25" s="261"/>
      <c r="J25" s="261"/>
      <c r="K25" s="261"/>
      <c r="L25" s="261"/>
      <c r="M25" s="261"/>
      <c r="N25" s="261"/>
      <c r="O25" s="261"/>
      <c r="P25" s="261"/>
      <c r="Q25" s="261"/>
      <c r="R25" s="261"/>
      <c r="S25" s="256"/>
      <c r="T25" s="255"/>
      <c r="U25" s="256"/>
      <c r="V25" s="256"/>
      <c r="W25" s="256"/>
      <c r="X25" s="256"/>
      <c r="Y25" s="256"/>
      <c r="Z25" s="256"/>
      <c r="AA25" s="256"/>
      <c r="AB25" s="256"/>
      <c r="AC25" s="256"/>
      <c r="AD25" s="256"/>
      <c r="AE25" s="256"/>
      <c r="AF25" s="256"/>
      <c r="AG25" s="256"/>
      <c r="AH25" s="256"/>
      <c r="AI25" s="256"/>
      <c r="AJ25" s="256"/>
      <c r="AK25" s="256"/>
      <c r="AL25" s="256"/>
      <c r="AM25" s="256"/>
      <c r="AN25" s="256"/>
      <c r="AO25" s="256"/>
      <c r="AP25" s="256"/>
      <c r="AQ25" s="256"/>
      <c r="AR25" s="256"/>
      <c r="AS25" s="256"/>
      <c r="AT25" s="256"/>
      <c r="AU25" s="256"/>
      <c r="AV25" s="256"/>
      <c r="AW25" s="256"/>
      <c r="AX25" s="256"/>
      <c r="AY25" s="256"/>
      <c r="AZ25" s="256"/>
      <c r="BA25" s="256"/>
      <c r="BB25" s="256"/>
      <c r="BC25" s="256"/>
      <c r="BD25" s="256"/>
      <c r="BE25" s="256"/>
      <c r="BF25" s="256"/>
      <c r="BG25" s="256"/>
      <c r="BH25" s="256"/>
      <c r="BI25" s="257"/>
      <c r="BJ25" s="256"/>
      <c r="BK25" s="256"/>
      <c r="BL25" s="256"/>
      <c r="BM25" s="256"/>
      <c r="BN25" s="256"/>
      <c r="BO25" s="256"/>
      <c r="BP25" s="257"/>
    </row>
    <row r="26" spans="2:68" ht="18.75" customHeight="1"/>
    <row r="27" spans="2:68" ht="11.25" customHeight="1">
      <c r="D27" s="729" t="s">
        <v>269</v>
      </c>
      <c r="E27" s="729"/>
      <c r="F27" s="729"/>
      <c r="G27" s="729"/>
      <c r="H27" s="729"/>
      <c r="I27" s="729"/>
      <c r="J27" s="729"/>
      <c r="K27" s="729"/>
      <c r="L27" s="729"/>
      <c r="M27" s="729"/>
    </row>
    <row r="28" spans="2:68" ht="11.25" customHeight="1">
      <c r="B28" s="252"/>
      <c r="C28" s="253"/>
      <c r="D28" s="730"/>
      <c r="E28" s="730"/>
      <c r="F28" s="730"/>
      <c r="G28" s="730"/>
      <c r="H28" s="730"/>
      <c r="I28" s="730"/>
      <c r="J28" s="730"/>
      <c r="K28" s="730"/>
      <c r="L28" s="730"/>
      <c r="M28" s="730"/>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254"/>
      <c r="AO28" s="252"/>
      <c r="AP28" s="253"/>
      <c r="AQ28" s="253"/>
      <c r="AR28" s="253"/>
      <c r="AS28" s="253"/>
      <c r="AT28" s="253"/>
      <c r="AU28" s="253"/>
      <c r="AV28" s="253"/>
      <c r="AW28" s="253"/>
      <c r="AX28" s="253"/>
      <c r="AY28" s="253"/>
      <c r="AZ28" s="253"/>
      <c r="BA28" s="253"/>
      <c r="BB28" s="253"/>
      <c r="BC28" s="253"/>
      <c r="BD28" s="253"/>
      <c r="BE28" s="253"/>
      <c r="BF28" s="253"/>
      <c r="BG28" s="253"/>
      <c r="BH28" s="253"/>
      <c r="BI28" s="253"/>
      <c r="BJ28" s="253"/>
      <c r="BK28" s="253"/>
      <c r="BL28" s="253"/>
      <c r="BM28" s="253"/>
      <c r="BN28" s="253"/>
      <c r="BO28" s="253"/>
      <c r="BP28" s="254"/>
    </row>
    <row r="29" spans="2:68" ht="18.75" customHeight="1">
      <c r="B29" s="259"/>
      <c r="C29" s="258"/>
      <c r="D29" s="727" t="s">
        <v>274</v>
      </c>
      <c r="E29" s="727"/>
      <c r="F29" s="727"/>
      <c r="G29" s="727"/>
      <c r="H29" s="727"/>
      <c r="I29" s="727"/>
      <c r="J29" s="727"/>
      <c r="K29" s="727"/>
      <c r="L29" s="727"/>
      <c r="M29" s="727"/>
      <c r="N29" s="727"/>
      <c r="O29" s="727"/>
      <c r="P29" s="727"/>
      <c r="Q29" s="727"/>
      <c r="R29" s="727"/>
      <c r="S29" s="727"/>
      <c r="T29" s="727"/>
      <c r="U29" s="727"/>
      <c r="V29" s="727"/>
      <c r="W29" s="727"/>
      <c r="X29" s="727"/>
      <c r="Y29" s="727"/>
      <c r="Z29" s="727"/>
      <c r="AA29" s="727"/>
      <c r="AB29" s="727"/>
      <c r="AC29" s="727"/>
      <c r="AD29" s="727"/>
      <c r="AE29" s="727"/>
      <c r="AF29" s="727"/>
      <c r="AG29" s="727"/>
      <c r="AH29" s="727"/>
      <c r="AI29" s="727"/>
      <c r="AJ29" s="727"/>
      <c r="AK29" s="727"/>
      <c r="AL29" s="727"/>
      <c r="AM29" s="727"/>
      <c r="AN29" s="260"/>
      <c r="AO29" s="259"/>
      <c r="AP29" s="258"/>
      <c r="AQ29" s="258" t="s">
        <v>277</v>
      </c>
      <c r="AR29" s="258"/>
      <c r="AS29" s="258"/>
      <c r="AT29" s="258"/>
      <c r="AU29" s="258"/>
      <c r="AV29" s="258"/>
      <c r="AW29" s="258"/>
      <c r="AX29" s="258"/>
      <c r="AY29" s="258"/>
      <c r="AZ29" s="258"/>
      <c r="BA29" s="258"/>
      <c r="BB29" s="258"/>
      <c r="BC29" s="258"/>
      <c r="BD29" s="258"/>
      <c r="BE29" s="258"/>
      <c r="BF29" s="258"/>
      <c r="BG29" s="258"/>
      <c r="BH29" s="258"/>
      <c r="BI29" s="258"/>
      <c r="BJ29" s="258"/>
      <c r="BK29" s="258"/>
      <c r="BL29" s="258"/>
      <c r="BM29" s="258"/>
      <c r="BN29" s="258"/>
      <c r="BO29" s="258"/>
      <c r="BP29" s="260"/>
    </row>
    <row r="30" spans="2:68" ht="18.75" customHeight="1">
      <c r="B30" s="259"/>
      <c r="C30" s="258"/>
      <c r="AN30" s="260"/>
      <c r="AO30" s="259"/>
      <c r="AP30" s="258"/>
      <c r="AQ30" s="258" t="s">
        <v>276</v>
      </c>
      <c r="AR30" s="258"/>
      <c r="AS30" s="258"/>
      <c r="AT30" s="258"/>
      <c r="AU30" s="258"/>
      <c r="AV30" s="258"/>
      <c r="AW30" s="258"/>
      <c r="AX30" s="258"/>
      <c r="AY30" s="258"/>
      <c r="AZ30" s="258"/>
      <c r="BA30" s="258"/>
      <c r="BB30" s="258"/>
      <c r="BC30" s="258"/>
      <c r="BD30" s="258"/>
      <c r="BE30" s="258"/>
      <c r="BF30" s="258"/>
      <c r="BG30" s="258"/>
      <c r="BH30" s="258"/>
      <c r="BI30" s="258"/>
      <c r="BJ30" s="258"/>
      <c r="BK30" s="258"/>
      <c r="BL30" s="258"/>
      <c r="BM30" s="258"/>
      <c r="BN30" s="258"/>
      <c r="BO30" s="258"/>
      <c r="BP30" s="260"/>
    </row>
    <row r="31" spans="2:68" ht="18.75" customHeight="1">
      <c r="B31" s="259"/>
      <c r="C31" s="258"/>
      <c r="AN31" s="260"/>
      <c r="AO31" s="259"/>
      <c r="AP31" s="258"/>
      <c r="AQ31" s="258" t="s">
        <v>282</v>
      </c>
      <c r="AR31" s="258"/>
      <c r="AS31" s="258"/>
      <c r="AT31" s="258"/>
      <c r="AU31" s="258"/>
      <c r="AV31" s="258"/>
      <c r="AW31" s="258"/>
      <c r="AX31" s="258"/>
      <c r="AY31" s="258"/>
      <c r="AZ31" s="258"/>
      <c r="BA31" s="258"/>
      <c r="BB31" s="258"/>
      <c r="BC31" s="258"/>
      <c r="BD31" s="258"/>
      <c r="BE31" s="258"/>
      <c r="BF31" s="258"/>
      <c r="BG31" s="258"/>
      <c r="BH31" s="258"/>
      <c r="BI31" s="258"/>
      <c r="BJ31" s="258"/>
      <c r="BK31" s="258"/>
      <c r="BL31" s="258"/>
      <c r="BM31" s="258"/>
      <c r="BN31" s="258"/>
      <c r="BO31" s="258"/>
      <c r="BP31" s="260"/>
    </row>
    <row r="32" spans="2:68" ht="18.75" customHeight="1">
      <c r="B32" s="259"/>
      <c r="C32" s="258"/>
      <c r="H32" s="252"/>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4"/>
      <c r="AJ32" s="258"/>
      <c r="AK32" s="258"/>
      <c r="AL32" s="258"/>
      <c r="AM32" s="258"/>
      <c r="AN32" s="260"/>
      <c r="AO32" s="259"/>
      <c r="AP32" s="258"/>
      <c r="AQ32" s="258" t="s">
        <v>283</v>
      </c>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60"/>
    </row>
    <row r="33" spans="1:69" ht="18.75" customHeight="1">
      <c r="B33" s="259"/>
      <c r="C33" s="258"/>
      <c r="H33" s="255"/>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7"/>
      <c r="AJ33" s="258"/>
      <c r="AK33" s="258"/>
      <c r="AL33" s="258"/>
      <c r="AM33" s="258"/>
      <c r="AN33" s="260"/>
      <c r="AO33" s="259"/>
      <c r="AP33" s="258"/>
      <c r="AQ33" s="258" t="s">
        <v>278</v>
      </c>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60"/>
    </row>
    <row r="34" spans="1:69" ht="18.75" customHeight="1">
      <c r="B34" s="259"/>
      <c r="C34" s="258"/>
      <c r="AN34" s="260"/>
      <c r="AO34" s="259"/>
      <c r="AP34" s="258"/>
      <c r="AQ34" s="258"/>
      <c r="AR34" s="258"/>
      <c r="AS34" s="258"/>
      <c r="AT34" s="258"/>
      <c r="AU34" s="258"/>
      <c r="AV34" s="258"/>
      <c r="AW34" s="258"/>
      <c r="AX34" s="258"/>
      <c r="AY34" s="258"/>
      <c r="AZ34" s="258"/>
      <c r="BA34" s="258"/>
      <c r="BB34" s="258"/>
      <c r="BC34" s="258"/>
      <c r="BD34" s="258"/>
      <c r="BE34" s="258"/>
      <c r="BF34" s="258"/>
      <c r="BG34" s="258"/>
      <c r="BH34" s="258"/>
      <c r="BI34" s="258"/>
      <c r="BJ34" s="258"/>
      <c r="BK34" s="258"/>
      <c r="BL34" s="258"/>
      <c r="BM34" s="258"/>
      <c r="BN34" s="258"/>
      <c r="BO34" s="258"/>
      <c r="BP34" s="260"/>
    </row>
    <row r="35" spans="1:69" ht="18.75" customHeight="1">
      <c r="B35" s="259"/>
      <c r="C35" s="258"/>
      <c r="D35" s="265" t="s">
        <v>270</v>
      </c>
      <c r="E35" s="265"/>
      <c r="F35" s="265"/>
      <c r="G35" s="265"/>
      <c r="H35" s="265"/>
      <c r="I35" s="265" t="s">
        <v>271</v>
      </c>
      <c r="J35" s="265"/>
      <c r="AN35" s="260"/>
      <c r="AO35" s="259"/>
      <c r="AP35" s="258"/>
      <c r="AQ35" s="258"/>
      <c r="AR35" s="258"/>
      <c r="AS35" s="258"/>
      <c r="AT35" s="258"/>
      <c r="AU35" s="258"/>
      <c r="AV35" s="258"/>
      <c r="AW35" s="258"/>
      <c r="AX35" s="258"/>
      <c r="AY35" s="258"/>
      <c r="AZ35" s="258"/>
      <c r="BA35" s="258"/>
      <c r="BB35" s="258"/>
      <c r="BC35" s="258"/>
      <c r="BD35" s="258"/>
      <c r="BE35" s="258"/>
      <c r="BF35" s="258"/>
      <c r="BG35" s="258"/>
      <c r="BH35" s="258"/>
      <c r="BI35" s="258"/>
      <c r="BJ35" s="258"/>
      <c r="BK35" s="258"/>
      <c r="BL35" s="258"/>
      <c r="BM35" s="258"/>
      <c r="BN35" s="258"/>
      <c r="BO35" s="258"/>
      <c r="BP35" s="260"/>
    </row>
    <row r="36" spans="1:69" ht="18.75" customHeight="1">
      <c r="B36" s="259"/>
      <c r="C36" s="258"/>
      <c r="D36" s="258" t="s">
        <v>272</v>
      </c>
      <c r="E36" s="258"/>
      <c r="F36" s="258"/>
      <c r="G36" s="258"/>
      <c r="H36" s="258"/>
      <c r="I36" s="258" t="s">
        <v>273</v>
      </c>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60"/>
      <c r="AO36" s="259"/>
      <c r="AP36" s="258"/>
      <c r="AQ36" s="258"/>
      <c r="AR36" s="258"/>
      <c r="AS36" s="258"/>
      <c r="AT36" s="258"/>
      <c r="AU36" s="258"/>
      <c r="AV36" s="258"/>
      <c r="AW36" s="258"/>
      <c r="AX36" s="258"/>
      <c r="AY36" s="258"/>
      <c r="AZ36" s="258"/>
      <c r="BA36" s="258"/>
      <c r="BB36" s="258"/>
      <c r="BC36" s="258"/>
      <c r="BD36" s="258"/>
      <c r="BE36" s="258"/>
      <c r="BF36" s="258"/>
      <c r="BG36" s="258"/>
      <c r="BH36" s="258"/>
      <c r="BI36" s="258"/>
      <c r="BJ36" s="258"/>
      <c r="BK36" s="258"/>
      <c r="BL36" s="258"/>
      <c r="BM36" s="258"/>
      <c r="BN36" s="258"/>
      <c r="BO36" s="258"/>
      <c r="BP36" s="260"/>
    </row>
    <row r="37" spans="1:69" ht="18.75" customHeight="1">
      <c r="B37" s="255"/>
      <c r="C37" s="256"/>
      <c r="D37" s="726" t="s">
        <v>275</v>
      </c>
      <c r="E37" s="726"/>
      <c r="F37" s="726"/>
      <c r="G37" s="726"/>
      <c r="H37" s="726"/>
      <c r="I37" s="726"/>
      <c r="J37" s="726"/>
      <c r="K37" s="726"/>
      <c r="L37" s="726"/>
      <c r="M37" s="726"/>
      <c r="N37" s="726"/>
      <c r="O37" s="726"/>
      <c r="P37" s="726"/>
      <c r="Q37" s="726"/>
      <c r="R37" s="726"/>
      <c r="S37" s="726"/>
      <c r="T37" s="726"/>
      <c r="U37" s="726"/>
      <c r="V37" s="726"/>
      <c r="W37" s="726"/>
      <c r="X37" s="726"/>
      <c r="Y37" s="726"/>
      <c r="Z37" s="726"/>
      <c r="AA37" s="726"/>
      <c r="AB37" s="726"/>
      <c r="AC37" s="726"/>
      <c r="AD37" s="726"/>
      <c r="AE37" s="726"/>
      <c r="AF37" s="726"/>
      <c r="AG37" s="726"/>
      <c r="AH37" s="726"/>
      <c r="AI37" s="726"/>
      <c r="AJ37" s="726"/>
      <c r="AK37" s="726"/>
      <c r="AL37" s="726"/>
      <c r="AM37" s="726"/>
      <c r="AN37" s="257"/>
      <c r="AO37" s="255"/>
      <c r="AP37" s="256"/>
      <c r="AQ37" s="256"/>
      <c r="AR37" s="256"/>
      <c r="AS37" s="256"/>
      <c r="AT37" s="256"/>
      <c r="AU37" s="256"/>
      <c r="AV37" s="256"/>
      <c r="AW37" s="256"/>
      <c r="AX37" s="256"/>
      <c r="AY37" s="256"/>
      <c r="AZ37" s="256"/>
      <c r="BA37" s="256"/>
      <c r="BB37" s="256"/>
      <c r="BC37" s="256"/>
      <c r="BD37" s="256"/>
      <c r="BE37" s="256"/>
      <c r="BF37" s="256"/>
      <c r="BG37" s="256"/>
      <c r="BH37" s="256"/>
      <c r="BI37" s="256"/>
      <c r="BJ37" s="256"/>
      <c r="BK37" s="256"/>
      <c r="BL37" s="256"/>
      <c r="BM37" s="256"/>
      <c r="BN37" s="256"/>
      <c r="BO37" s="256"/>
      <c r="BP37" s="257"/>
    </row>
    <row r="38" spans="1:69" ht="18.75" customHeight="1"/>
    <row r="39" spans="1:69" ht="18.75" customHeight="1">
      <c r="D39" s="250" t="s">
        <v>279</v>
      </c>
      <c r="S39" s="250" t="s">
        <v>281</v>
      </c>
    </row>
    <row r="40" spans="1:69" ht="11.25" customHeight="1"/>
    <row r="41" spans="1:69" ht="18.75" customHeight="1">
      <c r="D41" s="250" t="s">
        <v>284</v>
      </c>
      <c r="N41" s="250" t="s">
        <v>331</v>
      </c>
      <c r="R41" s="269"/>
      <c r="S41" s="270"/>
      <c r="T41" s="731" t="s">
        <v>121</v>
      </c>
      <c r="U41" s="731"/>
      <c r="V41" s="731"/>
      <c r="W41" s="731"/>
      <c r="X41" s="731"/>
      <c r="Y41" s="731"/>
      <c r="Z41" s="267"/>
      <c r="AA41" s="267"/>
      <c r="AB41" s="732" t="s">
        <v>240</v>
      </c>
      <c r="AC41" s="732"/>
      <c r="AD41" s="732"/>
      <c r="AE41" s="732"/>
      <c r="AF41" s="732"/>
      <c r="AG41" s="732"/>
      <c r="AH41" s="268"/>
      <c r="AI41" s="269"/>
      <c r="AJ41" s="270"/>
      <c r="AK41" s="731" t="s">
        <v>241</v>
      </c>
      <c r="AL41" s="731"/>
      <c r="AM41" s="731"/>
      <c r="AN41" s="731"/>
      <c r="AO41" s="731"/>
      <c r="AP41" s="731"/>
      <c r="AQ41" s="267"/>
      <c r="AR41" s="267"/>
      <c r="AS41" s="732" t="s">
        <v>242</v>
      </c>
      <c r="AT41" s="732"/>
      <c r="AU41" s="732"/>
      <c r="AV41" s="732"/>
      <c r="AW41" s="732"/>
      <c r="AX41" s="732"/>
      <c r="AY41" s="271"/>
      <c r="BA41" s="266"/>
      <c r="BB41" s="731"/>
      <c r="BC41" s="731"/>
      <c r="BD41" s="731"/>
      <c r="BE41" s="731"/>
      <c r="BF41" s="731"/>
      <c r="BG41" s="731"/>
      <c r="BH41" s="267"/>
      <c r="BI41" s="267"/>
      <c r="BJ41" s="732"/>
      <c r="BK41" s="732"/>
      <c r="BL41" s="732"/>
      <c r="BM41" s="732"/>
      <c r="BN41" s="732"/>
      <c r="BO41" s="732"/>
      <c r="BP41" s="268"/>
    </row>
    <row r="42" spans="1:69" ht="3.75" customHeight="1">
      <c r="S42" s="272"/>
      <c r="T42" s="273"/>
      <c r="U42" s="273"/>
      <c r="V42" s="273"/>
      <c r="W42" s="273"/>
      <c r="X42" s="273"/>
      <c r="Y42" s="273"/>
      <c r="Z42" s="272"/>
      <c r="AA42" s="272"/>
      <c r="AB42" s="272"/>
      <c r="AC42" s="272"/>
      <c r="AD42" s="272"/>
      <c r="AE42" s="272"/>
      <c r="AF42" s="272"/>
      <c r="AG42" s="272"/>
      <c r="AH42" s="272"/>
      <c r="AI42" s="274"/>
      <c r="AJ42" s="272"/>
      <c r="AK42" s="273"/>
      <c r="AL42" s="273"/>
      <c r="AM42" s="273"/>
      <c r="AN42" s="273"/>
      <c r="AO42" s="273"/>
      <c r="AP42" s="273"/>
      <c r="AQ42" s="272"/>
      <c r="AR42" s="272"/>
      <c r="AS42" s="272"/>
      <c r="AT42" s="272"/>
      <c r="AU42" s="272"/>
      <c r="AV42" s="272"/>
      <c r="AW42" s="272"/>
      <c r="AX42" s="272"/>
      <c r="AY42" s="272"/>
      <c r="AZ42" s="274"/>
      <c r="BA42" s="272"/>
      <c r="BB42" s="273"/>
      <c r="BC42" s="273"/>
      <c r="BD42" s="273"/>
      <c r="BE42" s="273"/>
      <c r="BF42" s="273"/>
      <c r="BG42" s="273"/>
      <c r="BH42" s="272"/>
      <c r="BI42" s="272"/>
      <c r="BJ42" s="272"/>
      <c r="BK42" s="272"/>
      <c r="BL42" s="272"/>
      <c r="BM42" s="272"/>
      <c r="BN42" s="272"/>
      <c r="BO42" s="272"/>
      <c r="BP42" s="272"/>
    </row>
    <row r="43" spans="1:69" ht="18.75" customHeight="1">
      <c r="D43" s="250" t="s">
        <v>285</v>
      </c>
      <c r="N43" s="250" t="s">
        <v>280</v>
      </c>
      <c r="S43" s="266"/>
      <c r="T43" s="731"/>
      <c r="U43" s="731"/>
      <c r="V43" s="731"/>
      <c r="W43" s="731"/>
      <c r="X43" s="731"/>
      <c r="Y43" s="731"/>
      <c r="Z43" s="267"/>
      <c r="AA43" s="267"/>
      <c r="AB43" s="732"/>
      <c r="AC43" s="732"/>
      <c r="AD43" s="732"/>
      <c r="AE43" s="732"/>
      <c r="AF43" s="732"/>
      <c r="AG43" s="732"/>
      <c r="AH43" s="271"/>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74"/>
      <c r="BM43" s="274"/>
      <c r="BN43" s="274"/>
      <c r="BO43" s="274"/>
      <c r="BP43" s="274"/>
    </row>
    <row r="44" spans="1:69" ht="11.25" customHeight="1"/>
    <row r="45" spans="1:69" ht="11.25" customHeight="1">
      <c r="A45" s="282"/>
      <c r="B45" s="282"/>
      <c r="C45" s="282"/>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c r="AM45" s="282"/>
      <c r="AN45" s="282"/>
      <c r="AO45" s="282"/>
      <c r="AP45" s="282"/>
      <c r="AQ45" s="282"/>
      <c r="AR45" s="282"/>
      <c r="AS45" s="282"/>
      <c r="AT45" s="282"/>
      <c r="AU45" s="282"/>
      <c r="AV45" s="282"/>
      <c r="AW45" s="282"/>
      <c r="AX45" s="282"/>
      <c r="AY45" s="282"/>
      <c r="AZ45" s="282"/>
      <c r="BA45" s="282"/>
      <c r="BB45" s="282"/>
      <c r="BC45" s="282"/>
      <c r="BD45" s="282"/>
      <c r="BE45" s="282"/>
      <c r="BF45" s="282"/>
      <c r="BG45" s="282"/>
      <c r="BH45" s="282"/>
      <c r="BI45" s="282"/>
      <c r="BJ45" s="282"/>
      <c r="BK45" s="282"/>
      <c r="BL45" s="282"/>
      <c r="BM45" s="282"/>
      <c r="BN45" s="282"/>
      <c r="BO45" s="282"/>
      <c r="BP45" s="282"/>
      <c r="BQ45" s="282"/>
    </row>
    <row r="46" spans="1:69" ht="11.25" customHeight="1">
      <c r="D46" s="725" t="s">
        <v>287</v>
      </c>
      <c r="E46" s="725"/>
      <c r="F46" s="725"/>
      <c r="G46" s="725"/>
      <c r="H46" s="725"/>
      <c r="I46" s="725"/>
      <c r="J46" s="725"/>
      <c r="K46" s="725"/>
      <c r="L46" s="725"/>
      <c r="M46" s="725"/>
      <c r="N46" s="725"/>
      <c r="O46" s="725"/>
      <c r="P46" s="725"/>
      <c r="Q46" s="725"/>
      <c r="R46" s="725"/>
    </row>
    <row r="47" spans="1:69" ht="11.25" customHeight="1">
      <c r="B47" s="252"/>
      <c r="C47" s="253"/>
      <c r="D47" s="725"/>
      <c r="E47" s="725"/>
      <c r="F47" s="725"/>
      <c r="G47" s="725"/>
      <c r="H47" s="725"/>
      <c r="I47" s="725"/>
      <c r="J47" s="725"/>
      <c r="K47" s="725"/>
      <c r="L47" s="725"/>
      <c r="M47" s="725"/>
      <c r="N47" s="725"/>
      <c r="O47" s="725"/>
      <c r="P47" s="725"/>
      <c r="Q47" s="725"/>
      <c r="R47" s="725"/>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4"/>
    </row>
    <row r="48" spans="1:69" ht="16.5" customHeight="1">
      <c r="B48" s="259"/>
      <c r="C48" s="258" t="s">
        <v>288</v>
      </c>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60"/>
    </row>
    <row r="49" spans="2:68" ht="16.5" customHeight="1">
      <c r="B49" s="259"/>
      <c r="C49" s="258" t="s">
        <v>332</v>
      </c>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8"/>
      <c r="AT49" s="258"/>
      <c r="AU49" s="258"/>
      <c r="AV49" s="258"/>
      <c r="AW49" s="258"/>
      <c r="AX49" s="258"/>
      <c r="AY49" s="258"/>
      <c r="AZ49" s="258"/>
      <c r="BA49" s="258"/>
      <c r="BB49" s="258"/>
      <c r="BC49" s="258"/>
      <c r="BD49" s="258"/>
      <c r="BE49" s="258"/>
      <c r="BF49" s="258"/>
      <c r="BG49" s="258"/>
      <c r="BH49" s="258"/>
      <c r="BI49" s="258"/>
      <c r="BJ49" s="258"/>
      <c r="BK49" s="258"/>
      <c r="BL49" s="258"/>
      <c r="BM49" s="258"/>
      <c r="BN49" s="258"/>
      <c r="BO49" s="258"/>
      <c r="BP49" s="260"/>
    </row>
    <row r="50" spans="2:68" ht="16.5" customHeight="1">
      <c r="B50" s="259"/>
      <c r="C50" s="258" t="s">
        <v>289</v>
      </c>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60"/>
    </row>
    <row r="51" spans="2:68" ht="16.5" customHeight="1">
      <c r="B51" s="259"/>
      <c r="C51" s="258" t="s">
        <v>290</v>
      </c>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c r="BM51" s="258"/>
      <c r="BN51" s="258"/>
      <c r="BO51" s="258"/>
      <c r="BP51" s="260"/>
    </row>
    <row r="52" spans="2:68" ht="7.5" customHeight="1">
      <c r="B52" s="255"/>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c r="BK52" s="256"/>
      <c r="BL52" s="256"/>
      <c r="BM52" s="256"/>
      <c r="BN52" s="256"/>
      <c r="BO52" s="256"/>
      <c r="BP52" s="257"/>
    </row>
    <row r="53" spans="2:68" ht="7.5" customHeight="1"/>
    <row r="54" spans="2:68" ht="18.75" customHeight="1"/>
    <row r="55" spans="2:68" ht="18.75" customHeight="1"/>
    <row r="56" spans="2:68" ht="18.75" customHeight="1"/>
    <row r="57" spans="2:68" ht="18.75" customHeight="1"/>
    <row r="58" spans="2:68" ht="18.75" customHeight="1"/>
    <row r="59" spans="2:68" ht="18.75" customHeight="1"/>
    <row r="60" spans="2:68" ht="18.75" customHeight="1"/>
    <row r="61" spans="2:68" ht="18.75" customHeight="1"/>
    <row r="62" spans="2:68" ht="18.75" customHeight="1"/>
    <row r="63" spans="2:68" ht="18.75" customHeight="1"/>
    <row r="64" spans="2:68"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sheetData>
  <mergeCells count="18">
    <mergeCell ref="BK4:BO4"/>
    <mergeCell ref="C4:R4"/>
    <mergeCell ref="BB41:BG41"/>
    <mergeCell ref="BJ41:BO41"/>
    <mergeCell ref="T41:Y41"/>
    <mergeCell ref="AB41:AG41"/>
    <mergeCell ref="AK41:AP41"/>
    <mergeCell ref="AS41:AX41"/>
    <mergeCell ref="C6:R6"/>
    <mergeCell ref="U4:BH4"/>
    <mergeCell ref="C9:R9"/>
    <mergeCell ref="D46:R47"/>
    <mergeCell ref="D37:AM37"/>
    <mergeCell ref="D29:AM29"/>
    <mergeCell ref="C24:R24"/>
    <mergeCell ref="D27:M28"/>
    <mergeCell ref="T43:Y43"/>
    <mergeCell ref="AB43:AG43"/>
  </mergeCells>
  <phoneticPr fontId="2"/>
  <pageMargins left="0.59055118110236227" right="0.59055118110236227" top="0.59055118110236227" bottom="0.39370078740157483"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tabColor indexed="12"/>
  </sheetPr>
  <dimension ref="B2:T24"/>
  <sheetViews>
    <sheetView showGridLines="0" showZeros="0" defaultGridColor="0" view="pageBreakPreview" colorId="55" zoomScale="110" zoomScaleNormal="100" zoomScaleSheetLayoutView="110" workbookViewId="0">
      <selection activeCell="B6" sqref="B6:B7"/>
    </sheetView>
  </sheetViews>
  <sheetFormatPr defaultColWidth="3.75" defaultRowHeight="22.5" customHeight="1"/>
  <cols>
    <col min="1" max="1" width="1.25" style="314" customWidth="1"/>
    <col min="2" max="2" width="6.875" style="314" customWidth="1"/>
    <col min="3" max="3" width="5" style="314" customWidth="1"/>
    <col min="4" max="4" width="1.25" style="314" customWidth="1"/>
    <col min="5" max="5" width="18.75" style="314" customWidth="1"/>
    <col min="6" max="7" width="1.25" style="314" customWidth="1"/>
    <col min="8" max="8" width="16.25" style="314" customWidth="1"/>
    <col min="9" max="10" width="1.25" style="314" customWidth="1"/>
    <col min="11" max="11" width="13.75" style="314" customWidth="1"/>
    <col min="12" max="13" width="1.25" style="314" customWidth="1"/>
    <col min="14" max="14" width="23.75" style="314" customWidth="1"/>
    <col min="15" max="15" width="1.25" style="314" customWidth="1"/>
    <col min="16" max="16" width="5.625" style="314" customWidth="1"/>
    <col min="17" max="17" width="16.25" style="314" customWidth="1"/>
    <col min="18" max="18" width="1.25" style="314" customWidth="1"/>
    <col min="19" max="19" width="20" style="314" customWidth="1"/>
    <col min="20" max="21" width="1.25" style="314" customWidth="1"/>
    <col min="22" max="16384" width="3.75" style="314"/>
  </cols>
  <sheetData>
    <row r="2" spans="2:20" ht="22.5" customHeight="1">
      <c r="B2" s="360" t="s">
        <v>426</v>
      </c>
    </row>
    <row r="4" spans="2:20" ht="13.5" customHeight="1">
      <c r="B4" s="355" t="s">
        <v>223</v>
      </c>
      <c r="E4" s="326" t="e">
        <f>#REF!</f>
        <v>#REF!</v>
      </c>
      <c r="F4" s="327"/>
      <c r="G4" s="327"/>
      <c r="H4" s="327"/>
      <c r="I4" s="327"/>
      <c r="J4" s="322"/>
      <c r="N4" s="326"/>
      <c r="O4" s="328"/>
      <c r="P4" s="329"/>
    </row>
    <row r="5" spans="2:20" ht="13.5" customHeight="1">
      <c r="B5" s="355" t="s">
        <v>224</v>
      </c>
      <c r="E5" s="690" t="e">
        <f>#REF!+0</f>
        <v>#REF!</v>
      </c>
      <c r="F5" s="690"/>
      <c r="G5" s="690"/>
      <c r="H5" s="690"/>
      <c r="I5" s="690"/>
      <c r="J5" s="690"/>
      <c r="K5" s="356" t="e">
        <f>#REF!</f>
        <v>#REF!</v>
      </c>
      <c r="N5" s="359" t="s">
        <v>335</v>
      </c>
      <c r="P5" s="356"/>
      <c r="R5" s="329"/>
      <c r="S5" s="354"/>
    </row>
    <row r="6" spans="2:20" ht="13.5" customHeight="1">
      <c r="B6" s="355" t="s">
        <v>228</v>
      </c>
      <c r="E6" s="326" t="e">
        <f>#REF!</f>
        <v>#REF!</v>
      </c>
      <c r="F6" s="327"/>
      <c r="G6" s="327"/>
      <c r="H6" s="327"/>
      <c r="I6" s="327"/>
      <c r="J6" s="322"/>
      <c r="N6" s="325"/>
      <c r="O6" s="329"/>
      <c r="P6" s="329"/>
      <c r="R6" s="329"/>
      <c r="S6" s="355"/>
    </row>
    <row r="7" spans="2:20" ht="7.5" customHeight="1"/>
    <row r="8" spans="2:20" ht="37.5" customHeight="1">
      <c r="B8" s="358" t="s">
        <v>334</v>
      </c>
      <c r="C8" s="357" t="s">
        <v>329</v>
      </c>
      <c r="D8" s="337"/>
      <c r="E8" s="736" t="s">
        <v>357</v>
      </c>
      <c r="F8" s="736"/>
      <c r="G8" s="736"/>
      <c r="H8" s="736"/>
      <c r="I8" s="339"/>
      <c r="J8" s="340"/>
      <c r="K8" s="341" t="s">
        <v>330</v>
      </c>
      <c r="L8" s="341"/>
      <c r="M8" s="335"/>
      <c r="N8" s="341" t="s">
        <v>221</v>
      </c>
      <c r="O8" s="339"/>
      <c r="P8" s="341" t="s">
        <v>219</v>
      </c>
      <c r="Q8" s="336" t="s">
        <v>358</v>
      </c>
      <c r="R8" s="340"/>
      <c r="S8" s="341" t="s">
        <v>359</v>
      </c>
      <c r="T8" s="324"/>
    </row>
    <row r="9" spans="2:20" ht="45" customHeight="1">
      <c r="B9" s="323"/>
      <c r="C9" s="413">
        <f>受験者一覧!W9</f>
        <v>1</v>
      </c>
      <c r="D9" s="346"/>
      <c r="E9" s="409" t="str">
        <f>受験者一覧!G9</f>
        <v>梅野　時吉</v>
      </c>
      <c r="F9" s="405"/>
      <c r="G9" s="467"/>
      <c r="H9" s="408" t="str">
        <f>受験者一覧!AD9</f>
        <v>うめの　ときよし</v>
      </c>
      <c r="I9" s="404"/>
      <c r="J9" s="405"/>
      <c r="K9" s="410">
        <f>受験者一覧!J9</f>
        <v>17218</v>
      </c>
      <c r="L9" s="406"/>
      <c r="M9" s="407"/>
      <c r="N9" s="411" t="str">
        <f>受験者一覧!P9</f>
        <v>上対馬町古里４８番地２</v>
      </c>
      <c r="O9" s="404"/>
      <c r="P9" s="412" t="str">
        <f>受験者一覧!U9</f>
        <v>男</v>
      </c>
      <c r="Q9" s="414" t="str">
        <f>受験者一覧!S9</f>
        <v>８６－３１３９
090-9579-4537</v>
      </c>
      <c r="R9" s="349"/>
      <c r="S9" s="416" t="s">
        <v>423</v>
      </c>
      <c r="T9" s="316"/>
    </row>
    <row r="10" spans="2:20" ht="45" customHeight="1">
      <c r="B10" s="323"/>
      <c r="C10" s="413">
        <f>受験者一覧!W10</f>
        <v>2</v>
      </c>
      <c r="D10" s="346"/>
      <c r="E10" s="466" t="str">
        <f>受験者一覧!G10</f>
        <v>御手洗　智恵美</v>
      </c>
      <c r="F10" s="405"/>
      <c r="G10" s="467"/>
      <c r="H10" s="408" t="str">
        <f>受験者一覧!AD10</f>
        <v>みたらい　ちえみ</v>
      </c>
      <c r="I10" s="404"/>
      <c r="J10" s="405"/>
      <c r="K10" s="410">
        <f>受験者一覧!J10</f>
        <v>23854</v>
      </c>
      <c r="L10" s="406"/>
      <c r="M10" s="407"/>
      <c r="N10" s="411" t="str">
        <f>受験者一覧!P10</f>
        <v>上対馬町鰐浦８３６番地</v>
      </c>
      <c r="O10" s="404"/>
      <c r="P10" s="412" t="str">
        <f>受験者一覧!U10</f>
        <v>女</v>
      </c>
      <c r="Q10" s="414" t="str">
        <f>受験者一覧!S10</f>
        <v>８６－４５０５</v>
      </c>
      <c r="R10" s="349"/>
      <c r="S10" s="416" t="s">
        <v>423</v>
      </c>
      <c r="T10" s="316"/>
    </row>
    <row r="11" spans="2:20" ht="45" hidden="1" customHeight="1">
      <c r="B11" s="323"/>
      <c r="C11" s="413">
        <f>受験者一覧!W11</f>
        <v>0</v>
      </c>
      <c r="D11" s="346"/>
      <c r="E11" s="409">
        <f>受験者一覧!G11</f>
        <v>0</v>
      </c>
      <c r="F11" s="404"/>
      <c r="G11" s="405"/>
      <c r="H11" s="408" t="str">
        <f>受験者一覧!AD11</f>
        <v/>
      </c>
      <c r="I11" s="404"/>
      <c r="J11" s="405"/>
      <c r="K11" s="410">
        <f>受験者一覧!J11</f>
        <v>0</v>
      </c>
      <c r="L11" s="406"/>
      <c r="M11" s="407"/>
      <c r="N11" s="411">
        <f>受験者一覧!P11</f>
        <v>0</v>
      </c>
      <c r="O11" s="404"/>
      <c r="P11" s="412">
        <f>受験者一覧!U11</f>
        <v>0</v>
      </c>
      <c r="Q11" s="414">
        <f>受験者一覧!S11</f>
        <v>0</v>
      </c>
      <c r="R11" s="349"/>
      <c r="S11" s="416" t="s">
        <v>423</v>
      </c>
      <c r="T11" s="316"/>
    </row>
    <row r="12" spans="2:20" ht="45" hidden="1" customHeight="1">
      <c r="B12" s="323"/>
      <c r="C12" s="413">
        <f>受験者一覧!W12</f>
        <v>0</v>
      </c>
      <c r="D12" s="346"/>
      <c r="E12" s="409">
        <f>受験者一覧!G12</f>
        <v>0</v>
      </c>
      <c r="F12" s="404"/>
      <c r="G12" s="405"/>
      <c r="H12" s="408" t="str">
        <f>受験者一覧!AD12</f>
        <v/>
      </c>
      <c r="I12" s="404"/>
      <c r="J12" s="405"/>
      <c r="K12" s="410">
        <f>受験者一覧!J12</f>
        <v>0</v>
      </c>
      <c r="L12" s="406"/>
      <c r="M12" s="407"/>
      <c r="N12" s="411">
        <f>受験者一覧!P12</f>
        <v>0</v>
      </c>
      <c r="O12" s="404"/>
      <c r="P12" s="412">
        <f>受験者一覧!U12</f>
        <v>0</v>
      </c>
      <c r="Q12" s="414">
        <f>受験者一覧!S12</f>
        <v>0</v>
      </c>
      <c r="R12" s="349"/>
      <c r="S12" s="416" t="s">
        <v>423</v>
      </c>
      <c r="T12" s="316"/>
    </row>
    <row r="13" spans="2:20" ht="45" hidden="1" customHeight="1">
      <c r="B13" s="323"/>
      <c r="C13" s="413">
        <f>受験者一覧!W13</f>
        <v>0</v>
      </c>
      <c r="D13" s="346"/>
      <c r="E13" s="409">
        <f>受験者一覧!G13</f>
        <v>0</v>
      </c>
      <c r="F13" s="404"/>
      <c r="G13" s="405"/>
      <c r="H13" s="408" t="str">
        <f>受験者一覧!AD13</f>
        <v/>
      </c>
      <c r="I13" s="404"/>
      <c r="J13" s="405"/>
      <c r="K13" s="410">
        <f>受験者一覧!J13</f>
        <v>0</v>
      </c>
      <c r="L13" s="406"/>
      <c r="M13" s="407"/>
      <c r="N13" s="411">
        <f>受験者一覧!P13</f>
        <v>0</v>
      </c>
      <c r="O13" s="404"/>
      <c r="P13" s="412">
        <f>受験者一覧!U13</f>
        <v>0</v>
      </c>
      <c r="Q13" s="414">
        <f>受験者一覧!S13</f>
        <v>0</v>
      </c>
      <c r="R13" s="349"/>
      <c r="S13" s="349"/>
      <c r="T13" s="316"/>
    </row>
    <row r="14" spans="2:20" ht="45" hidden="1" customHeight="1">
      <c r="B14" s="323"/>
      <c r="C14" s="413">
        <f>受験者一覧!W14</f>
        <v>0</v>
      </c>
      <c r="D14" s="346"/>
      <c r="E14" s="409">
        <f>受験者一覧!G14</f>
        <v>0</v>
      </c>
      <c r="F14" s="404"/>
      <c r="G14" s="405"/>
      <c r="H14" s="408" t="str">
        <f>受験者一覧!AD14</f>
        <v/>
      </c>
      <c r="I14" s="404"/>
      <c r="J14" s="405"/>
      <c r="K14" s="410">
        <f>受験者一覧!J14</f>
        <v>0</v>
      </c>
      <c r="L14" s="406"/>
      <c r="M14" s="407"/>
      <c r="N14" s="411">
        <f>受験者一覧!P14</f>
        <v>0</v>
      </c>
      <c r="O14" s="404"/>
      <c r="P14" s="412">
        <f>受験者一覧!U14</f>
        <v>0</v>
      </c>
      <c r="Q14" s="414">
        <f>受験者一覧!S14</f>
        <v>0</v>
      </c>
      <c r="R14" s="349"/>
      <c r="S14" s="349"/>
      <c r="T14" s="316"/>
    </row>
    <row r="15" spans="2:20" ht="45" hidden="1" customHeight="1">
      <c r="B15" s="323"/>
      <c r="C15" s="413">
        <f>受験者一覧!W15</f>
        <v>0</v>
      </c>
      <c r="D15" s="346"/>
      <c r="E15" s="409">
        <f>受験者一覧!G15</f>
        <v>0</v>
      </c>
      <c r="F15" s="404"/>
      <c r="G15" s="405"/>
      <c r="H15" s="408" t="str">
        <f>受験者一覧!AD15</f>
        <v/>
      </c>
      <c r="I15" s="404"/>
      <c r="J15" s="405"/>
      <c r="K15" s="410">
        <f>受験者一覧!J15</f>
        <v>0</v>
      </c>
      <c r="L15" s="406"/>
      <c r="M15" s="407"/>
      <c r="N15" s="411">
        <f>受験者一覧!P15</f>
        <v>0</v>
      </c>
      <c r="O15" s="404"/>
      <c r="P15" s="412">
        <f>受験者一覧!U15</f>
        <v>0</v>
      </c>
      <c r="Q15" s="414">
        <f>受験者一覧!S15</f>
        <v>0</v>
      </c>
      <c r="R15" s="349"/>
      <c r="S15" s="349"/>
      <c r="T15" s="316"/>
    </row>
    <row r="16" spans="2:20" ht="45" hidden="1" customHeight="1">
      <c r="B16" s="323"/>
      <c r="C16" s="413">
        <f>受験者一覧!W16</f>
        <v>0</v>
      </c>
      <c r="D16" s="346"/>
      <c r="E16" s="409">
        <f>受験者一覧!G16</f>
        <v>0</v>
      </c>
      <c r="F16" s="404"/>
      <c r="G16" s="405"/>
      <c r="H16" s="408" t="str">
        <f>受験者一覧!AD16</f>
        <v/>
      </c>
      <c r="I16" s="404"/>
      <c r="J16" s="405"/>
      <c r="K16" s="410">
        <f>受験者一覧!J16</f>
        <v>0</v>
      </c>
      <c r="L16" s="406"/>
      <c r="M16" s="407"/>
      <c r="N16" s="411">
        <f>受験者一覧!P16</f>
        <v>0</v>
      </c>
      <c r="O16" s="404"/>
      <c r="P16" s="412">
        <f>受験者一覧!U16</f>
        <v>0</v>
      </c>
      <c r="Q16" s="414">
        <f>受験者一覧!S16</f>
        <v>0</v>
      </c>
      <c r="R16" s="349"/>
      <c r="S16" s="349"/>
      <c r="T16" s="316"/>
    </row>
    <row r="17" spans="2:20" ht="45" hidden="1" customHeight="1">
      <c r="B17" s="323"/>
      <c r="C17" s="413">
        <f>受験者一覧!W17</f>
        <v>0</v>
      </c>
      <c r="D17" s="346"/>
      <c r="E17" s="409">
        <f>受験者一覧!G17</f>
        <v>0</v>
      </c>
      <c r="F17" s="404"/>
      <c r="G17" s="405"/>
      <c r="H17" s="408" t="str">
        <f>受験者一覧!AD17</f>
        <v/>
      </c>
      <c r="I17" s="404"/>
      <c r="J17" s="405"/>
      <c r="K17" s="410">
        <f>受験者一覧!J17</f>
        <v>0</v>
      </c>
      <c r="L17" s="406"/>
      <c r="M17" s="407"/>
      <c r="N17" s="411">
        <f>受験者一覧!P17</f>
        <v>0</v>
      </c>
      <c r="O17" s="404"/>
      <c r="P17" s="412">
        <f>受験者一覧!U17</f>
        <v>0</v>
      </c>
      <c r="Q17" s="414">
        <f>受験者一覧!S17</f>
        <v>0</v>
      </c>
      <c r="R17" s="349"/>
      <c r="S17" s="349"/>
      <c r="T17" s="316"/>
    </row>
    <row r="18" spans="2:20" ht="45" hidden="1" customHeight="1">
      <c r="B18" s="323"/>
      <c r="C18" s="413">
        <f>受験者一覧!W18</f>
        <v>0</v>
      </c>
      <c r="D18" s="346"/>
      <c r="E18" s="409">
        <f>受験者一覧!G18</f>
        <v>0</v>
      </c>
      <c r="F18" s="404"/>
      <c r="G18" s="405"/>
      <c r="H18" s="408" t="str">
        <f>受験者一覧!AD18</f>
        <v/>
      </c>
      <c r="I18" s="404"/>
      <c r="J18" s="405"/>
      <c r="K18" s="410">
        <f>受験者一覧!J18</f>
        <v>0</v>
      </c>
      <c r="L18" s="406"/>
      <c r="M18" s="407"/>
      <c r="N18" s="411">
        <f>受験者一覧!P18</f>
        <v>0</v>
      </c>
      <c r="O18" s="404"/>
      <c r="P18" s="412">
        <f>受験者一覧!U18</f>
        <v>0</v>
      </c>
      <c r="Q18" s="414">
        <f>受験者一覧!S18</f>
        <v>0</v>
      </c>
      <c r="R18" s="349"/>
      <c r="S18" s="349"/>
      <c r="T18" s="316"/>
    </row>
    <row r="19" spans="2:20" ht="45" hidden="1" customHeight="1">
      <c r="B19" s="323"/>
      <c r="C19" s="413">
        <f>受験者一覧!W19</f>
        <v>0</v>
      </c>
      <c r="D19" s="346"/>
      <c r="E19" s="409">
        <f>受験者一覧!G19</f>
        <v>0</v>
      </c>
      <c r="F19" s="404"/>
      <c r="G19" s="405"/>
      <c r="H19" s="408" t="str">
        <f>受験者一覧!AD19</f>
        <v/>
      </c>
      <c r="I19" s="404"/>
      <c r="J19" s="405"/>
      <c r="K19" s="410">
        <f>受験者一覧!J19</f>
        <v>0</v>
      </c>
      <c r="L19" s="406"/>
      <c r="M19" s="407"/>
      <c r="N19" s="411">
        <f>受験者一覧!P19</f>
        <v>0</v>
      </c>
      <c r="O19" s="404"/>
      <c r="P19" s="412">
        <f>受験者一覧!U19</f>
        <v>0</v>
      </c>
      <c r="Q19" s="414">
        <f>受験者一覧!S19</f>
        <v>0</v>
      </c>
      <c r="R19" s="349"/>
      <c r="S19" s="349"/>
      <c r="T19" s="316"/>
    </row>
    <row r="20" spans="2:20" ht="45" hidden="1" customHeight="1">
      <c r="B20" s="323"/>
      <c r="C20" s="413">
        <f>受験者一覧!W20</f>
        <v>0</v>
      </c>
      <c r="D20" s="346"/>
      <c r="E20" s="409">
        <f>受験者一覧!G20</f>
        <v>0</v>
      </c>
      <c r="F20" s="404"/>
      <c r="G20" s="405"/>
      <c r="H20" s="408" t="str">
        <f>受験者一覧!AD20</f>
        <v/>
      </c>
      <c r="I20" s="404"/>
      <c r="J20" s="405"/>
      <c r="K20" s="410">
        <f>受験者一覧!J20</f>
        <v>0</v>
      </c>
      <c r="L20" s="406"/>
      <c r="M20" s="407"/>
      <c r="N20" s="411">
        <f>受験者一覧!P20</f>
        <v>0</v>
      </c>
      <c r="O20" s="404"/>
      <c r="P20" s="412">
        <f>受験者一覧!U20</f>
        <v>0</v>
      </c>
      <c r="Q20" s="414">
        <f>受験者一覧!S20</f>
        <v>0</v>
      </c>
      <c r="R20" s="349"/>
      <c r="S20" s="349"/>
      <c r="T20" s="316"/>
    </row>
    <row r="21" spans="2:20" ht="7.5" customHeight="1"/>
    <row r="22" spans="2:20" ht="22.5" customHeight="1">
      <c r="B22" s="361" t="s">
        <v>356</v>
      </c>
    </row>
    <row r="24" spans="2:20" ht="22.5" customHeight="1">
      <c r="B24" s="415" t="s">
        <v>424</v>
      </c>
    </row>
  </sheetData>
  <mergeCells count="2">
    <mergeCell ref="E5:J5"/>
    <mergeCell ref="E8:H8"/>
  </mergeCells>
  <phoneticPr fontId="2"/>
  <dataValidations count="1">
    <dataValidation imeMode="hiragana" allowBlank="1" showInputMessage="1" showErrorMessage="1" sqref="P9:P20" xr:uid="{00000000-0002-0000-0C00-000000000000}"/>
  </dataValidations>
  <printOptions horizontalCentered="1"/>
  <pageMargins left="0.39370078740157483" right="0.39370078740157483" top="0.59055118110236227" bottom="0.39370078740157483" header="0.19685039370078741" footer="0.19685039370078741"/>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C17"/>
  <sheetViews>
    <sheetView showGridLines="0" view="pageBreakPreview" zoomScaleNormal="100" workbookViewId="0">
      <selection activeCell="T3" sqref="T3"/>
    </sheetView>
  </sheetViews>
  <sheetFormatPr defaultColWidth="3.125" defaultRowHeight="22.5" customHeight="1"/>
  <cols>
    <col min="1" max="1" width="1.25" style="160" customWidth="1"/>
    <col min="2" max="29" width="3.125" style="160" customWidth="1"/>
    <col min="30" max="30" width="1.25" style="160" customWidth="1"/>
    <col min="31" max="16384" width="3.125" style="160"/>
  </cols>
  <sheetData>
    <row r="2" spans="2:29" ht="22.5" customHeight="1">
      <c r="T2" s="737" t="e">
        <f>#REF!</f>
        <v>#REF!</v>
      </c>
      <c r="U2" s="737"/>
      <c r="V2" s="737"/>
      <c r="W2" s="737"/>
      <c r="X2" s="737"/>
      <c r="Y2" s="737"/>
      <c r="Z2" s="737"/>
      <c r="AA2" s="737"/>
      <c r="AB2" s="737"/>
      <c r="AC2" s="737"/>
    </row>
    <row r="3" spans="2:29" ht="45" customHeight="1"/>
    <row r="4" spans="2:29" ht="22.5" customHeight="1">
      <c r="C4" s="160" t="s">
        <v>10</v>
      </c>
    </row>
    <row r="5" spans="2:29" ht="45" customHeight="1"/>
    <row r="6" spans="2:29" ht="22.5" customHeight="1">
      <c r="AB6" s="491" t="s">
        <v>11</v>
      </c>
    </row>
    <row r="7" spans="2:29" ht="45" customHeight="1"/>
    <row r="8" spans="2:29" ht="22.5" customHeight="1">
      <c r="B8" s="738" t="s">
        <v>12</v>
      </c>
      <c r="C8" s="738"/>
      <c r="D8" s="738"/>
      <c r="E8" s="738"/>
      <c r="F8" s="738"/>
      <c r="G8" s="738"/>
      <c r="H8" s="738"/>
      <c r="I8" s="738"/>
      <c r="J8" s="738"/>
      <c r="K8" s="738"/>
      <c r="L8" s="738"/>
      <c r="M8" s="738"/>
      <c r="N8" s="738"/>
      <c r="O8" s="738"/>
      <c r="P8" s="738"/>
      <c r="Q8" s="738"/>
      <c r="R8" s="738"/>
      <c r="S8" s="738"/>
      <c r="T8" s="738"/>
      <c r="U8" s="738"/>
      <c r="V8" s="738"/>
      <c r="W8" s="738"/>
      <c r="X8" s="738"/>
      <c r="Y8" s="738"/>
      <c r="Z8" s="738"/>
      <c r="AA8" s="738"/>
      <c r="AB8" s="738"/>
      <c r="AC8" s="738"/>
    </row>
    <row r="9" spans="2:29" ht="45" customHeight="1"/>
    <row r="10" spans="2:29" ht="30" customHeight="1">
      <c r="C10" s="160" t="s">
        <v>13</v>
      </c>
    </row>
    <row r="11" spans="2:29" ht="30" customHeight="1">
      <c r="C11" s="160" t="s">
        <v>14</v>
      </c>
    </row>
    <row r="13" spans="2:29" ht="22.5" customHeight="1">
      <c r="B13" s="739" t="s">
        <v>137</v>
      </c>
      <c r="C13" s="739"/>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row>
    <row r="15" spans="2:29" ht="22.5" customHeight="1">
      <c r="C15" s="160" t="s">
        <v>15</v>
      </c>
      <c r="J15" s="160" t="s">
        <v>16</v>
      </c>
    </row>
    <row r="16" spans="2:29" ht="22.5" customHeight="1">
      <c r="J16" s="741" t="s">
        <v>17</v>
      </c>
      <c r="K16" s="740" t="e">
        <f>#REF!</f>
        <v>#REF!</v>
      </c>
      <c r="L16" s="740"/>
      <c r="M16" s="740"/>
      <c r="N16" s="740"/>
      <c r="O16" s="740"/>
      <c r="P16" s="740"/>
      <c r="Q16" s="740"/>
      <c r="R16" s="740"/>
      <c r="S16" s="740"/>
      <c r="T16" s="740"/>
      <c r="U16" s="740"/>
      <c r="V16" s="740"/>
      <c r="W16" s="740"/>
      <c r="X16" s="740"/>
      <c r="Y16" s="740"/>
      <c r="Z16" s="740"/>
      <c r="AA16" s="740"/>
    </row>
    <row r="17" spans="10:27" ht="22.5" customHeight="1">
      <c r="J17" s="739"/>
      <c r="K17" s="740"/>
      <c r="L17" s="740"/>
      <c r="M17" s="740"/>
      <c r="N17" s="740"/>
      <c r="O17" s="740"/>
      <c r="P17" s="740"/>
      <c r="Q17" s="740"/>
      <c r="R17" s="740"/>
      <c r="S17" s="740"/>
      <c r="T17" s="740"/>
      <c r="U17" s="740"/>
      <c r="V17" s="740"/>
      <c r="W17" s="740"/>
      <c r="X17" s="740"/>
      <c r="Y17" s="740"/>
      <c r="Z17" s="740"/>
      <c r="AA17" s="740"/>
    </row>
  </sheetData>
  <mergeCells count="5">
    <mergeCell ref="T2:AC2"/>
    <mergeCell ref="B8:AC8"/>
    <mergeCell ref="B13:AC13"/>
    <mergeCell ref="K16:AA17"/>
    <mergeCell ref="J16:J17"/>
  </mergeCells>
  <phoneticPr fontId="2"/>
  <printOptions horizontalCentered="1"/>
  <pageMargins left="0.59055118110236227" right="0.59055118110236227" top="0.98425196850393704" bottom="0.39370078740157483" header="0.19685039370078741" footer="0.19685039370078741"/>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B2:T35"/>
  <sheetViews>
    <sheetView showGridLines="0" view="pageBreakPreview" zoomScaleNormal="100" workbookViewId="0">
      <selection activeCell="T3" sqref="T3"/>
    </sheetView>
  </sheetViews>
  <sheetFormatPr defaultRowHeight="15" customHeight="1"/>
  <cols>
    <col min="1" max="1" width="2.5" style="363" customWidth="1"/>
    <col min="2" max="2" width="25.125" style="363" customWidth="1"/>
    <col min="3" max="3" width="1.25" style="363" customWidth="1"/>
    <col min="4" max="4" width="9" style="363"/>
    <col min="5" max="5" width="4.625" style="363" customWidth="1"/>
    <col min="6" max="6" width="11" style="363" customWidth="1"/>
    <col min="7" max="7" width="9" style="363"/>
    <col min="8" max="8" width="11.875" style="363" customWidth="1"/>
    <col min="9" max="12" width="10" style="363" customWidth="1"/>
    <col min="13" max="13" width="14.625" style="363" bestFit="1" customWidth="1"/>
    <col min="14" max="14" width="16.75" style="363" customWidth="1"/>
    <col min="15" max="15" width="19.625" style="363" customWidth="1"/>
    <col min="16" max="16" width="3.25" style="363" customWidth="1"/>
    <col min="17" max="17" width="12.5" style="363" customWidth="1"/>
    <col min="18" max="18" width="33.75" style="363" customWidth="1"/>
    <col min="19" max="19" width="31.375" style="363" customWidth="1"/>
    <col min="20" max="20" width="19.375" style="363" customWidth="1"/>
    <col min="21" max="16384" width="9" style="363"/>
  </cols>
  <sheetData>
    <row r="2" spans="2:15" ht="30" customHeight="1">
      <c r="B2" s="362" t="s">
        <v>337</v>
      </c>
    </row>
    <row r="5" spans="2:15" ht="15" customHeight="1" thickBot="1">
      <c r="B5" s="364" t="s">
        <v>338</v>
      </c>
      <c r="E5" s="742">
        <f>MID(VLOOKUP(O23,P24:T35,2,0),7,1)+0</f>
        <v>2</v>
      </c>
      <c r="H5" s="366"/>
      <c r="I5" s="366"/>
      <c r="J5" s="366"/>
      <c r="K5" s="366"/>
      <c r="L5" s="366"/>
      <c r="M5" s="366"/>
      <c r="N5" s="366"/>
    </row>
    <row r="6" spans="2:15" ht="11.25" customHeight="1">
      <c r="B6" s="744" t="s">
        <v>427</v>
      </c>
      <c r="E6" s="742"/>
      <c r="G6" s="746" t="str">
        <f>VLOOKUP(O23,P24:T35,3,0)</f>
        <v>対馬市上対馬町古里４８番地２</v>
      </c>
      <c r="H6" s="746"/>
      <c r="I6" s="746"/>
      <c r="J6" s="746"/>
      <c r="K6" s="746"/>
      <c r="L6" s="746"/>
      <c r="M6" s="746"/>
      <c r="N6" s="746"/>
    </row>
    <row r="7" spans="2:15" ht="15" customHeight="1" thickBot="1">
      <c r="B7" s="745"/>
      <c r="E7" s="367">
        <f>MID(VLOOKUP(O23,P24:T35,2,0),6,1)+0</f>
        <v>0</v>
      </c>
      <c r="G7" s="746"/>
      <c r="H7" s="746"/>
      <c r="I7" s="746"/>
      <c r="J7" s="746"/>
      <c r="K7" s="746"/>
      <c r="L7" s="746"/>
      <c r="M7" s="746"/>
      <c r="N7" s="746"/>
      <c r="O7" s="368"/>
    </row>
    <row r="8" spans="2:15" ht="15" customHeight="1">
      <c r="E8" s="742">
        <f>MID(VLOOKUP(O23,P24:T35,2,0),5,1)+0</f>
        <v>7</v>
      </c>
      <c r="G8" s="746"/>
      <c r="H8" s="746"/>
      <c r="I8" s="746"/>
      <c r="J8" s="746"/>
      <c r="K8" s="746"/>
      <c r="L8" s="746"/>
      <c r="M8" s="746"/>
      <c r="N8" s="746"/>
      <c r="O8" s="368"/>
    </row>
    <row r="9" spans="2:15" ht="15" customHeight="1">
      <c r="B9" s="364" t="s">
        <v>339</v>
      </c>
      <c r="E9" s="742"/>
      <c r="G9" s="747">
        <f>VLOOKUP(O23,P24:T35,4,0)</f>
        <v>0</v>
      </c>
      <c r="H9" s="747"/>
      <c r="I9" s="747"/>
      <c r="J9" s="747"/>
      <c r="K9" s="747"/>
      <c r="L9" s="747"/>
      <c r="M9" s="747"/>
      <c r="N9" s="747"/>
      <c r="O9" s="368"/>
    </row>
    <row r="10" spans="2:15" ht="15" customHeight="1">
      <c r="E10" s="365">
        <f>MID(VLOOKUP(O23,P24:T35,2,0),4,1)+0</f>
        <v>1</v>
      </c>
      <c r="G10" s="747"/>
      <c r="H10" s="747"/>
      <c r="I10" s="747"/>
      <c r="J10" s="747"/>
      <c r="K10" s="747"/>
      <c r="L10" s="747"/>
      <c r="M10" s="747"/>
      <c r="N10" s="747"/>
      <c r="O10" s="368"/>
    </row>
    <row r="11" spans="2:15" ht="15" customHeight="1">
      <c r="E11" s="742">
        <f>MID(VLOOKUP(O23,P24:T35,2,0),3,1)+0</f>
        <v>7</v>
      </c>
      <c r="G11" s="748" t="str">
        <f>VLOOKUP(O23,P24:T35,5,0)</f>
        <v>梅野　時吉　　様</v>
      </c>
      <c r="H11" s="748"/>
      <c r="I11" s="748"/>
      <c r="J11" s="748"/>
      <c r="K11" s="748"/>
      <c r="L11" s="748"/>
      <c r="M11" s="748"/>
      <c r="N11" s="748"/>
      <c r="O11" s="368"/>
    </row>
    <row r="12" spans="2:15" ht="15" customHeight="1">
      <c r="E12" s="742"/>
      <c r="G12" s="748"/>
      <c r="H12" s="748"/>
      <c r="I12" s="748"/>
      <c r="J12" s="748"/>
      <c r="K12" s="748"/>
      <c r="L12" s="748"/>
      <c r="M12" s="748"/>
      <c r="N12" s="748"/>
      <c r="O12" s="368"/>
    </row>
    <row r="13" spans="2:15" ht="15" customHeight="1">
      <c r="B13" s="369" t="s">
        <v>340</v>
      </c>
      <c r="E13" s="365">
        <f>MID(VLOOKUP(O23,P24:T35,2,0),2,1)+0</f>
        <v>1</v>
      </c>
      <c r="G13" s="748"/>
      <c r="H13" s="748"/>
      <c r="I13" s="748"/>
      <c r="J13" s="748"/>
      <c r="K13" s="748"/>
      <c r="L13" s="748"/>
      <c r="M13" s="748"/>
      <c r="N13" s="748"/>
      <c r="O13" s="368"/>
    </row>
    <row r="14" spans="2:15" ht="15" customHeight="1">
      <c r="B14" s="369" t="s">
        <v>341</v>
      </c>
      <c r="E14" s="742">
        <f>MID(VLOOKUP(O23,P24:T35,2,0),1,1)+0</f>
        <v>8</v>
      </c>
      <c r="H14" s="370"/>
      <c r="L14" s="382"/>
      <c r="M14" s="743" t="s">
        <v>349</v>
      </c>
      <c r="N14" s="743"/>
      <c r="O14" s="368"/>
    </row>
    <row r="15" spans="2:15" ht="15" customHeight="1">
      <c r="B15" s="369" t="s">
        <v>342</v>
      </c>
      <c r="E15" s="742"/>
      <c r="H15" s="370"/>
      <c r="I15" s="371"/>
      <c r="J15" s="371"/>
      <c r="L15" s="383"/>
      <c r="M15" s="383"/>
      <c r="N15" s="383"/>
    </row>
    <row r="16" spans="2:15" ht="15" customHeight="1">
      <c r="B16" s="369" t="s">
        <v>343</v>
      </c>
      <c r="G16" s="370"/>
      <c r="H16" s="370"/>
    </row>
    <row r="17" spans="2:20" ht="15" customHeight="1">
      <c r="B17" s="372"/>
    </row>
    <row r="18" spans="2:20" ht="15" customHeight="1">
      <c r="M18" s="373"/>
    </row>
    <row r="19" spans="2:20" ht="15" customHeight="1">
      <c r="N19" s="374"/>
    </row>
    <row r="20" spans="2:20" ht="15" customHeight="1">
      <c r="B20" s="364" t="s">
        <v>344</v>
      </c>
      <c r="N20" s="374"/>
      <c r="O20" s="375"/>
    </row>
    <row r="21" spans="2:20" ht="15" customHeight="1">
      <c r="B21" s="364" t="s">
        <v>345</v>
      </c>
      <c r="N21" s="374"/>
      <c r="O21" s="375"/>
    </row>
    <row r="22" spans="2:20" ht="15" customHeight="1">
      <c r="B22" s="376" t="s">
        <v>346</v>
      </c>
      <c r="N22" s="373"/>
      <c r="P22" s="377"/>
      <c r="Q22" s="377" t="s">
        <v>347</v>
      </c>
      <c r="R22" s="377" t="s">
        <v>321</v>
      </c>
      <c r="S22" s="377" t="s">
        <v>348</v>
      </c>
      <c r="T22" s="377" t="s">
        <v>322</v>
      </c>
    </row>
    <row r="23" spans="2:20" ht="15" customHeight="1">
      <c r="N23" s="373"/>
      <c r="O23" s="378">
        <f>MATCH(B6,T24:T35,0)</f>
        <v>1</v>
      </c>
      <c r="P23" s="377"/>
      <c r="Q23" s="377"/>
      <c r="R23" s="377"/>
      <c r="S23" s="377"/>
      <c r="T23" s="377"/>
    </row>
    <row r="24" spans="2:20" ht="15" customHeight="1">
      <c r="N24" s="373"/>
      <c r="P24" s="379">
        <v>1</v>
      </c>
      <c r="Q24" s="380">
        <f>受験者一覧!M9</f>
        <v>8171702</v>
      </c>
      <c r="R24" s="381" t="str">
        <f>"対馬市"&amp;受験者一覧!P9</f>
        <v>対馬市上対馬町古里４８番地２</v>
      </c>
      <c r="S24" s="381"/>
      <c r="T24" s="381" t="str">
        <f>受験者一覧!G9&amp;"　　様"</f>
        <v>梅野　時吉　　様</v>
      </c>
    </row>
    <row r="25" spans="2:20" ht="15" customHeight="1">
      <c r="N25" s="373"/>
      <c r="P25" s="379">
        <v>2</v>
      </c>
      <c r="Q25" s="380">
        <f>受験者一覧!M10</f>
        <v>8171723</v>
      </c>
      <c r="R25" s="381" t="str">
        <f>"対馬市"&amp;受験者一覧!P10</f>
        <v>対馬市上対馬町鰐浦８３６番地</v>
      </c>
      <c r="S25" s="381"/>
      <c r="T25" s="381" t="str">
        <f>受験者一覧!G10&amp;"　　様"</f>
        <v>御手洗　智恵美　　様</v>
      </c>
    </row>
    <row r="26" spans="2:20" ht="15" customHeight="1">
      <c r="N26" s="373"/>
      <c r="P26" s="379">
        <v>3</v>
      </c>
      <c r="Q26" s="380">
        <f>受験者一覧!M11</f>
        <v>0</v>
      </c>
      <c r="R26" s="381" t="str">
        <f>"対馬市"&amp;受験者一覧!P11</f>
        <v>対馬市</v>
      </c>
      <c r="S26" s="381"/>
      <c r="T26" s="381" t="str">
        <f>受験者一覧!G11&amp;"　　様"</f>
        <v>　　様</v>
      </c>
    </row>
    <row r="27" spans="2:20" ht="15" customHeight="1">
      <c r="N27" s="373"/>
      <c r="P27" s="379">
        <v>4</v>
      </c>
      <c r="Q27" s="380">
        <f>受験者一覧!M12</f>
        <v>0</v>
      </c>
      <c r="R27" s="381" t="str">
        <f>"対馬市"&amp;受験者一覧!P12</f>
        <v>対馬市</v>
      </c>
      <c r="S27" s="381"/>
      <c r="T27" s="381" t="str">
        <f>受験者一覧!G12&amp;"　　様"</f>
        <v>　　様</v>
      </c>
    </row>
    <row r="28" spans="2:20" ht="15" customHeight="1">
      <c r="N28" s="373"/>
      <c r="P28" s="379">
        <v>5</v>
      </c>
      <c r="Q28" s="380">
        <f>受験者一覧!M13</f>
        <v>0</v>
      </c>
      <c r="R28" s="381" t="str">
        <f>"対馬市"&amp;受験者一覧!P13</f>
        <v>対馬市</v>
      </c>
      <c r="S28" s="381"/>
      <c r="T28" s="381" t="str">
        <f>受験者一覧!G13&amp;"　　様"</f>
        <v>　　様</v>
      </c>
    </row>
    <row r="29" spans="2:20" ht="15" customHeight="1">
      <c r="N29" s="373"/>
      <c r="P29" s="379">
        <v>6</v>
      </c>
      <c r="Q29" s="380">
        <f>受験者一覧!M14</f>
        <v>0</v>
      </c>
      <c r="R29" s="381" t="str">
        <f>"対馬市"&amp;受験者一覧!P14</f>
        <v>対馬市</v>
      </c>
      <c r="S29" s="381"/>
      <c r="T29" s="381" t="str">
        <f>受験者一覧!G14&amp;"　　様"</f>
        <v>　　様</v>
      </c>
    </row>
    <row r="30" spans="2:20" ht="15" customHeight="1">
      <c r="N30" s="373"/>
      <c r="P30" s="379">
        <v>7</v>
      </c>
      <c r="Q30" s="380">
        <f>受験者一覧!M15</f>
        <v>0</v>
      </c>
      <c r="R30" s="381" t="str">
        <f>"対馬市"&amp;受験者一覧!P15</f>
        <v>対馬市</v>
      </c>
      <c r="S30" s="381"/>
      <c r="T30" s="381" t="str">
        <f>受験者一覧!G15&amp;"　　様"</f>
        <v>　　様</v>
      </c>
    </row>
    <row r="31" spans="2:20" ht="15" customHeight="1">
      <c r="N31" s="373"/>
      <c r="P31" s="379">
        <v>8</v>
      </c>
      <c r="Q31" s="380">
        <f>受験者一覧!M16</f>
        <v>0</v>
      </c>
      <c r="R31" s="381" t="str">
        <f>"対馬市"&amp;受験者一覧!P16</f>
        <v>対馬市</v>
      </c>
      <c r="S31" s="381"/>
      <c r="T31" s="381" t="str">
        <f>受験者一覧!G16&amp;"　　様"</f>
        <v>　　様</v>
      </c>
    </row>
    <row r="32" spans="2:20" ht="15" customHeight="1">
      <c r="N32" s="373"/>
      <c r="P32" s="379">
        <v>9</v>
      </c>
      <c r="Q32" s="380">
        <f>受験者一覧!M17</f>
        <v>0</v>
      </c>
      <c r="R32" s="381" t="str">
        <f>"対馬市"&amp;受験者一覧!P17</f>
        <v>対馬市</v>
      </c>
      <c r="S32" s="381"/>
      <c r="T32" s="381" t="str">
        <f>受験者一覧!G17&amp;"　　様"</f>
        <v>　　様</v>
      </c>
    </row>
    <row r="33" spans="13:20" ht="15" customHeight="1">
      <c r="M33" s="382"/>
      <c r="N33" s="373"/>
      <c r="P33" s="379">
        <v>10</v>
      </c>
      <c r="Q33" s="380">
        <f>受験者一覧!M18</f>
        <v>0</v>
      </c>
      <c r="R33" s="381" t="str">
        <f>"対馬市"&amp;受験者一覧!P18</f>
        <v>対馬市</v>
      </c>
      <c r="S33" s="381"/>
      <c r="T33" s="381" t="str">
        <f>受験者一覧!G18&amp;"　　様"</f>
        <v>　　様</v>
      </c>
    </row>
    <row r="34" spans="13:20" ht="15" customHeight="1">
      <c r="M34" s="382"/>
      <c r="N34" s="373"/>
      <c r="P34" s="379">
        <v>11</v>
      </c>
      <c r="Q34" s="380">
        <f>受験者一覧!M19</f>
        <v>0</v>
      </c>
      <c r="R34" s="381" t="str">
        <f>"対馬市"&amp;受験者一覧!P19</f>
        <v>対馬市</v>
      </c>
      <c r="S34" s="381"/>
      <c r="T34" s="381" t="str">
        <f>受験者一覧!G19&amp;"　　様"</f>
        <v>　　様</v>
      </c>
    </row>
    <row r="35" spans="13:20" ht="15" customHeight="1">
      <c r="M35" s="382"/>
      <c r="N35" s="373"/>
      <c r="P35" s="379">
        <v>12</v>
      </c>
      <c r="Q35" s="380">
        <f>受験者一覧!M20</f>
        <v>0</v>
      </c>
      <c r="R35" s="381" t="str">
        <f>"対馬市"&amp;受験者一覧!P20</f>
        <v>対馬市</v>
      </c>
      <c r="S35" s="381"/>
      <c r="T35" s="381" t="str">
        <f>受験者一覧!G20&amp;"　　様"</f>
        <v>　　様</v>
      </c>
    </row>
  </sheetData>
  <sheetProtection formatCells="0" selectLockedCells="1"/>
  <mergeCells count="9">
    <mergeCell ref="E14:E15"/>
    <mergeCell ref="M14:N14"/>
    <mergeCell ref="E5:E6"/>
    <mergeCell ref="B6:B7"/>
    <mergeCell ref="G6:N8"/>
    <mergeCell ref="E8:E9"/>
    <mergeCell ref="G9:N10"/>
    <mergeCell ref="E11:E12"/>
    <mergeCell ref="G11:N13"/>
  </mergeCells>
  <phoneticPr fontId="2"/>
  <dataValidations count="1">
    <dataValidation type="list" allowBlank="1" showInputMessage="1" showErrorMessage="1" sqref="B6:B7" xr:uid="{00000000-0002-0000-0E00-000000000000}">
      <formula1>$T$23:$T$35</formula1>
    </dataValidation>
  </dataValidations>
  <pageMargins left="0.53" right="0.15748031496062992" top="0.25" bottom="0.98425196850393704" header="0.51181102362204722" footer="0.51181102362204722"/>
  <pageSetup paperSize="73"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20"/>
  </sheetPr>
  <dimension ref="B1:DL77"/>
  <sheetViews>
    <sheetView showGridLines="0" defaultGridColor="0" view="pageBreakPreview" topLeftCell="A9" colorId="22" zoomScaleNormal="100" zoomScaleSheetLayoutView="110" workbookViewId="0">
      <selection activeCell="N26" sqref="N26:W26"/>
    </sheetView>
  </sheetViews>
  <sheetFormatPr defaultRowHeight="12"/>
  <cols>
    <col min="1" max="1" width="1.25" style="10" customWidth="1"/>
    <col min="2" max="2" width="15" style="11" customWidth="1"/>
    <col min="3" max="3" width="1.25" style="10" customWidth="1"/>
    <col min="4" max="4" width="1.25" style="12" customWidth="1"/>
    <col min="5" max="30" width="3.125" style="12" customWidth="1"/>
    <col min="31" max="31" width="1.25" style="12" customWidth="1"/>
    <col min="32" max="33" width="1.25" style="2" customWidth="1"/>
    <col min="34" max="34" width="18.125" style="2" customWidth="1"/>
    <col min="35" max="35" width="1.25" style="3" customWidth="1"/>
    <col min="36" max="36" width="12.5" style="2" customWidth="1"/>
    <col min="37" max="37" width="3.75" style="4" customWidth="1"/>
    <col min="38" max="38" width="8.75" style="4" customWidth="1"/>
    <col min="39" max="39" width="8.75" style="5" customWidth="1"/>
    <col min="40" max="40" width="8.75" style="6" customWidth="1"/>
    <col min="41" max="68" width="8.75" style="4" customWidth="1"/>
    <col min="69" max="107" width="3.75" style="4" customWidth="1"/>
    <col min="108" max="108" width="3.75" style="7" customWidth="1"/>
    <col min="109" max="110" width="2.5" style="8" customWidth="1"/>
    <col min="111" max="115" width="2.5" style="9" customWidth="1"/>
    <col min="116" max="201" width="2.5" style="10" customWidth="1"/>
    <col min="202" max="231" width="3.125" style="10" customWidth="1"/>
    <col min="232" max="16384" width="9" style="10"/>
  </cols>
  <sheetData>
    <row r="1" spans="2:116" ht="3.75" customHeight="1" thickBot="1">
      <c r="B1" s="1"/>
      <c r="C1" s="2"/>
      <c r="D1" s="3"/>
      <c r="E1" s="3"/>
      <c r="F1" s="3"/>
      <c r="G1" s="3"/>
      <c r="H1" s="3"/>
      <c r="I1" s="3"/>
      <c r="J1" s="3"/>
      <c r="K1" s="3"/>
      <c r="L1" s="3"/>
      <c r="M1" s="3"/>
      <c r="N1" s="3"/>
      <c r="O1" s="3"/>
      <c r="P1" s="3"/>
      <c r="Q1" s="3"/>
      <c r="R1" s="3"/>
      <c r="S1" s="3"/>
      <c r="T1" s="3"/>
      <c r="U1" s="3"/>
      <c r="V1" s="3"/>
      <c r="W1" s="3"/>
      <c r="X1" s="3"/>
      <c r="Y1" s="3"/>
      <c r="Z1" s="3"/>
      <c r="AA1" s="3"/>
      <c r="AB1" s="3"/>
      <c r="AC1" s="3"/>
      <c r="AD1" s="3"/>
      <c r="AE1" s="3"/>
    </row>
    <row r="2" spans="2:116" ht="22.5" customHeight="1" thickTop="1" thickBot="1">
      <c r="C2" s="2"/>
      <c r="D2" s="3"/>
      <c r="M2" s="578" t="s">
        <v>89</v>
      </c>
      <c r="N2" s="562"/>
      <c r="O2" s="562"/>
      <c r="P2" s="562"/>
      <c r="Q2" s="561" t="s">
        <v>90</v>
      </c>
      <c r="R2" s="562"/>
      <c r="S2" s="562"/>
      <c r="T2" s="579"/>
      <c r="AE2" s="13"/>
      <c r="AH2" s="14" t="s">
        <v>91</v>
      </c>
      <c r="AI2" s="15"/>
      <c r="AK2" s="2"/>
      <c r="AL2" s="16" t="s">
        <v>92</v>
      </c>
      <c r="AM2" s="16">
        <v>1</v>
      </c>
      <c r="AN2" s="16">
        <v>2</v>
      </c>
      <c r="AO2" s="16">
        <v>3</v>
      </c>
      <c r="AP2" s="16">
        <v>4</v>
      </c>
      <c r="AQ2" s="16">
        <v>5</v>
      </c>
      <c r="AR2" s="16">
        <v>6</v>
      </c>
      <c r="AS2" s="16">
        <v>7</v>
      </c>
      <c r="AT2" s="16">
        <v>8</v>
      </c>
      <c r="AU2" s="16">
        <v>9</v>
      </c>
      <c r="AV2" s="16">
        <v>10</v>
      </c>
      <c r="AW2" s="16">
        <v>11</v>
      </c>
      <c r="AX2" s="16">
        <v>12</v>
      </c>
      <c r="AY2" s="16">
        <v>13</v>
      </c>
      <c r="AZ2" s="16">
        <v>14</v>
      </c>
      <c r="BA2" s="16">
        <v>15</v>
      </c>
      <c r="BB2" s="16">
        <v>16</v>
      </c>
      <c r="BC2" s="16">
        <v>17</v>
      </c>
      <c r="BD2" s="16">
        <v>18</v>
      </c>
      <c r="BE2" s="16">
        <v>19</v>
      </c>
      <c r="BF2" s="16">
        <v>20</v>
      </c>
      <c r="BG2" s="16">
        <v>21</v>
      </c>
      <c r="BH2" s="16">
        <v>22</v>
      </c>
      <c r="BI2" s="16">
        <v>23</v>
      </c>
      <c r="BJ2" s="16">
        <v>24</v>
      </c>
      <c r="BK2" s="16">
        <v>25</v>
      </c>
      <c r="BL2" s="16">
        <v>26</v>
      </c>
      <c r="BM2" s="16">
        <v>27</v>
      </c>
      <c r="BN2" s="16">
        <v>28</v>
      </c>
      <c r="BO2" s="16">
        <v>29</v>
      </c>
      <c r="BP2" s="16">
        <v>30</v>
      </c>
      <c r="BQ2" s="16">
        <v>31</v>
      </c>
      <c r="BR2" s="16">
        <v>32</v>
      </c>
      <c r="BS2" s="16">
        <v>33</v>
      </c>
      <c r="BT2" s="16">
        <v>34</v>
      </c>
      <c r="BU2" s="16">
        <v>35</v>
      </c>
      <c r="BV2" s="16">
        <v>36</v>
      </c>
      <c r="BW2" s="16">
        <v>37</v>
      </c>
      <c r="BX2" s="16">
        <v>38</v>
      </c>
      <c r="BY2" s="16">
        <v>39</v>
      </c>
      <c r="BZ2" s="16">
        <v>40</v>
      </c>
      <c r="CA2" s="16">
        <v>41</v>
      </c>
      <c r="CB2" s="16">
        <v>42</v>
      </c>
      <c r="CC2" s="16">
        <v>43</v>
      </c>
      <c r="CD2" s="16">
        <v>44</v>
      </c>
      <c r="CE2" s="16">
        <v>45</v>
      </c>
      <c r="CF2" s="16">
        <v>46</v>
      </c>
      <c r="CG2" s="16">
        <v>47</v>
      </c>
      <c r="CH2" s="16">
        <v>48</v>
      </c>
      <c r="CI2" s="16">
        <v>49</v>
      </c>
      <c r="CJ2" s="16">
        <v>50</v>
      </c>
      <c r="CK2" s="16">
        <v>51</v>
      </c>
      <c r="CL2" s="16">
        <v>52</v>
      </c>
      <c r="CM2" s="16">
        <v>53</v>
      </c>
      <c r="CN2" s="16">
        <v>54</v>
      </c>
      <c r="CO2" s="16">
        <v>55</v>
      </c>
      <c r="CP2" s="16">
        <v>56</v>
      </c>
      <c r="CQ2" s="16">
        <v>57</v>
      </c>
      <c r="CR2" s="16">
        <v>58</v>
      </c>
      <c r="CS2" s="16">
        <v>59</v>
      </c>
      <c r="CT2" s="16">
        <v>60</v>
      </c>
      <c r="CU2" s="16">
        <v>61</v>
      </c>
      <c r="CV2" s="16">
        <v>62</v>
      </c>
      <c r="CW2" s="16">
        <v>63</v>
      </c>
      <c r="CX2" s="16">
        <v>64</v>
      </c>
      <c r="CY2" s="16">
        <v>65</v>
      </c>
      <c r="CZ2" s="16">
        <v>66</v>
      </c>
      <c r="DA2" s="16">
        <v>67</v>
      </c>
      <c r="DB2" s="16">
        <v>68</v>
      </c>
      <c r="DC2" s="16">
        <v>69</v>
      </c>
      <c r="DD2" s="16">
        <v>70</v>
      </c>
      <c r="DE2" s="7"/>
      <c r="DG2" s="8"/>
      <c r="DL2" s="9"/>
    </row>
    <row r="3" spans="2:116" ht="30" customHeight="1" thickTop="1" thickBot="1">
      <c r="C3" s="2"/>
      <c r="D3" s="3"/>
      <c r="M3" s="17"/>
      <c r="N3" s="18"/>
      <c r="O3" s="18"/>
      <c r="P3" s="19"/>
      <c r="Q3" s="20"/>
      <c r="R3" s="18"/>
      <c r="S3" s="18"/>
      <c r="T3" s="18"/>
      <c r="U3" s="561" t="s">
        <v>93</v>
      </c>
      <c r="V3" s="562"/>
      <c r="W3" s="562"/>
      <c r="X3" s="551" t="str">
        <f>AH3</f>
        <v>上対馬振興部地域振興課</v>
      </c>
      <c r="Y3" s="552"/>
      <c r="Z3" s="552"/>
      <c r="AA3" s="552"/>
      <c r="AB3" s="552"/>
      <c r="AC3" s="552"/>
      <c r="AD3" s="553"/>
      <c r="AE3" s="13"/>
      <c r="AF3" s="21"/>
      <c r="AG3" s="22"/>
      <c r="AH3" s="303" t="s">
        <v>483</v>
      </c>
      <c r="AI3" s="24"/>
      <c r="AL3" s="25" t="str">
        <f>CONCATENATE(H7,DBCS(J7),K7,"　　",M7,"　　",O7)</f>
        <v>平成２７年　　月　　日</v>
      </c>
      <c r="AM3" s="25" t="str">
        <f>CONCATENATE(H7,DBCS(J7),K7,DBCS(L7),M7,"　　",O7)</f>
        <v>平成２７年３月　　日</v>
      </c>
      <c r="AN3" s="25" t="str">
        <f>CONCATENATE(H7,DBCS(J7),K7,DBCS(L7),M7,DBCS(N7),O7)</f>
        <v>平成２７年３月２６日</v>
      </c>
      <c r="AO3" s="26">
        <f t="shared" ref="AO3:BO3" si="0">AN3+1</f>
        <v>42090</v>
      </c>
      <c r="AP3" s="26">
        <f t="shared" si="0"/>
        <v>42091</v>
      </c>
      <c r="AQ3" s="26">
        <f t="shared" si="0"/>
        <v>42092</v>
      </c>
      <c r="AR3" s="26">
        <f t="shared" si="0"/>
        <v>42093</v>
      </c>
      <c r="AS3" s="26">
        <f t="shared" si="0"/>
        <v>42094</v>
      </c>
      <c r="AT3" s="26">
        <f t="shared" si="0"/>
        <v>42095</v>
      </c>
      <c r="AU3" s="26">
        <f t="shared" si="0"/>
        <v>42096</v>
      </c>
      <c r="AV3" s="26">
        <f t="shared" si="0"/>
        <v>42097</v>
      </c>
      <c r="AW3" s="26">
        <f t="shared" si="0"/>
        <v>42098</v>
      </c>
      <c r="AX3" s="26">
        <f t="shared" si="0"/>
        <v>42099</v>
      </c>
      <c r="AY3" s="26">
        <f t="shared" si="0"/>
        <v>42100</v>
      </c>
      <c r="AZ3" s="26">
        <f t="shared" si="0"/>
        <v>42101</v>
      </c>
      <c r="BA3" s="26">
        <f t="shared" si="0"/>
        <v>42102</v>
      </c>
      <c r="BB3" s="26">
        <f t="shared" si="0"/>
        <v>42103</v>
      </c>
      <c r="BC3" s="26">
        <f t="shared" si="0"/>
        <v>42104</v>
      </c>
      <c r="BD3" s="26">
        <f t="shared" si="0"/>
        <v>42105</v>
      </c>
      <c r="BE3" s="26">
        <f t="shared" si="0"/>
        <v>42106</v>
      </c>
      <c r="BF3" s="26">
        <f t="shared" si="0"/>
        <v>42107</v>
      </c>
      <c r="BG3" s="26">
        <f t="shared" si="0"/>
        <v>42108</v>
      </c>
      <c r="BH3" s="26">
        <f t="shared" si="0"/>
        <v>42109</v>
      </c>
      <c r="BI3" s="26">
        <f t="shared" si="0"/>
        <v>42110</v>
      </c>
      <c r="BJ3" s="26">
        <f t="shared" si="0"/>
        <v>42111</v>
      </c>
      <c r="BK3" s="26">
        <f t="shared" si="0"/>
        <v>42112</v>
      </c>
      <c r="BL3" s="26">
        <f t="shared" si="0"/>
        <v>42113</v>
      </c>
      <c r="BM3" s="26">
        <f t="shared" si="0"/>
        <v>42114</v>
      </c>
      <c r="BN3" s="26">
        <f t="shared" si="0"/>
        <v>42115</v>
      </c>
      <c r="BO3" s="26">
        <f t="shared" si="0"/>
        <v>42116</v>
      </c>
      <c r="DK3" s="10"/>
    </row>
    <row r="4" spans="2:116" ht="37.5" customHeight="1" thickBot="1">
      <c r="C4" s="2"/>
      <c r="D4" s="3"/>
      <c r="M4" s="27"/>
      <c r="N4" s="28"/>
      <c r="O4" s="28"/>
      <c r="P4" s="29"/>
      <c r="Q4" s="30"/>
      <c r="R4" s="28"/>
      <c r="S4" s="28"/>
      <c r="T4" s="28"/>
      <c r="U4" s="554" t="s">
        <v>95</v>
      </c>
      <c r="V4" s="555"/>
      <c r="W4" s="555"/>
      <c r="X4" s="556" t="s">
        <v>461</v>
      </c>
      <c r="Y4" s="557"/>
      <c r="Z4" s="557"/>
      <c r="AA4" s="557"/>
      <c r="AB4" s="557"/>
      <c r="AC4" s="557"/>
      <c r="AD4" s="558"/>
      <c r="AE4" s="13"/>
      <c r="AF4" s="31"/>
      <c r="AG4" s="22"/>
      <c r="AH4" s="304" t="s">
        <v>484</v>
      </c>
      <c r="AI4" s="24"/>
      <c r="AL4" s="33" t="str">
        <f>CONCATENATE(H5,I5,L5,N5)</f>
        <v>27対上地第　　号</v>
      </c>
      <c r="AM4" s="34" t="str">
        <f>DBCS(AL4)</f>
        <v>２７対上地第　　号</v>
      </c>
      <c r="AN4" s="4" t="s">
        <v>98</v>
      </c>
    </row>
    <row r="5" spans="2:116" ht="30" customHeight="1" thickTop="1" thickBot="1">
      <c r="B5" s="35" t="s">
        <v>99</v>
      </c>
      <c r="C5" s="2"/>
      <c r="D5" s="3"/>
      <c r="E5" s="36"/>
      <c r="F5" s="37"/>
      <c r="G5" s="37"/>
      <c r="H5" s="38">
        <f>IF(I5="事務連絡","",J7)</f>
        <v>27</v>
      </c>
      <c r="I5" s="686" t="s">
        <v>490</v>
      </c>
      <c r="J5" s="686"/>
      <c r="K5" s="686"/>
      <c r="L5" s="687" t="s">
        <v>491</v>
      </c>
      <c r="M5" s="757"/>
      <c r="N5" s="528" t="str">
        <f>IF(I5="事務連絡","","号")</f>
        <v>号</v>
      </c>
      <c r="O5" s="529"/>
      <c r="P5" s="42"/>
      <c r="Q5" s="583" t="s">
        <v>102</v>
      </c>
      <c r="R5" s="584"/>
      <c r="S5" s="584"/>
      <c r="T5" s="584"/>
      <c r="U5" s="43"/>
      <c r="V5" s="560" t="str">
        <f>H7</f>
        <v>平成</v>
      </c>
      <c r="W5" s="560"/>
      <c r="X5" s="530"/>
      <c r="Y5" s="528" t="s">
        <v>103</v>
      </c>
      <c r="Z5" s="531"/>
      <c r="AA5" s="528" t="s">
        <v>104</v>
      </c>
      <c r="AB5" s="531"/>
      <c r="AC5" s="528" t="s">
        <v>105</v>
      </c>
      <c r="AD5" s="45"/>
      <c r="AE5" s="13"/>
      <c r="AF5" s="31"/>
      <c r="AG5" s="22"/>
      <c r="AH5" s="305" t="s">
        <v>485</v>
      </c>
      <c r="AI5" s="24"/>
      <c r="AK5" s="2"/>
      <c r="AL5" s="47" t="str">
        <f>"対馬市長　　　"&amp;$AH$12</f>
        <v>対馬市長　　　財　部　　能　成</v>
      </c>
      <c r="AM5" s="47" t="str">
        <f>"対馬市長　　"&amp;$AJ$12</f>
        <v>対馬市長　　財 部  能 成</v>
      </c>
      <c r="AN5" s="4" t="s">
        <v>106</v>
      </c>
      <c r="AO5" s="47" t="str">
        <f>"部長　　　"&amp;AH14</f>
        <v>部長　　　園　田　　俊　盛</v>
      </c>
      <c r="AP5" s="47" t="str">
        <f>"部長     "&amp;AJ14</f>
        <v>部長     園 田  俊 盛</v>
      </c>
      <c r="AQ5" s="48" t="s">
        <v>107</v>
      </c>
      <c r="AR5" s="47" t="str">
        <f>"地域支援課長　　　"&amp;$AH$16</f>
        <v>地域支援課長　　　古　場　　公　章</v>
      </c>
      <c r="AS5" s="47" t="str">
        <f>"地域支援課長　　　"&amp;$AJ$16</f>
        <v>地域支援課長　　　古 場  公 章</v>
      </c>
      <c r="AT5" s="47"/>
      <c r="AU5" s="47"/>
      <c r="DC5" s="7"/>
      <c r="DD5" s="8"/>
      <c r="DF5" s="9"/>
      <c r="DK5" s="10"/>
    </row>
    <row r="6" spans="2:116" ht="45" customHeight="1" thickBot="1">
      <c r="B6" s="49">
        <f ca="1">TODAY()</f>
        <v>46140</v>
      </c>
      <c r="C6" s="2"/>
      <c r="D6" s="3"/>
      <c r="E6" s="50"/>
      <c r="F6" s="51" t="s">
        <v>108</v>
      </c>
      <c r="G6" s="52"/>
      <c r="H6" s="571" t="str">
        <f>H7</f>
        <v>平成</v>
      </c>
      <c r="I6" s="571"/>
      <c r="J6" s="54"/>
      <c r="K6" s="515" t="s">
        <v>103</v>
      </c>
      <c r="L6" s="494"/>
      <c r="M6" s="515" t="s">
        <v>104</v>
      </c>
      <c r="N6" s="494"/>
      <c r="O6" s="515" t="s">
        <v>105</v>
      </c>
      <c r="P6" s="51"/>
      <c r="Q6" s="569" t="s">
        <v>109</v>
      </c>
      <c r="R6" s="570"/>
      <c r="S6" s="570"/>
      <c r="T6" s="570"/>
      <c r="U6" s="52"/>
      <c r="V6" s="56"/>
      <c r="W6" s="56"/>
      <c r="X6" s="56"/>
      <c r="Y6" s="56"/>
      <c r="Z6" s="56"/>
      <c r="AA6" s="56"/>
      <c r="AB6" s="56"/>
      <c r="AC6" s="56"/>
      <c r="AD6" s="57"/>
      <c r="AE6" s="13"/>
      <c r="AF6" s="21"/>
      <c r="AG6" s="58"/>
      <c r="AH6" s="306" t="s">
        <v>136</v>
      </c>
      <c r="AI6" s="60"/>
      <c r="AK6" s="2"/>
      <c r="AL6" s="2"/>
      <c r="AM6" s="4"/>
      <c r="AN6" s="4"/>
      <c r="AO6" s="61"/>
      <c r="AP6" s="61"/>
      <c r="AQ6" s="61"/>
      <c r="DD6" s="4"/>
      <c r="DE6" s="4"/>
    </row>
    <row r="7" spans="2:116" ht="45" customHeight="1" thickBot="1">
      <c r="B7" s="62">
        <f ca="1">WEEKDAY(B6,1)</f>
        <v>3</v>
      </c>
      <c r="C7" s="2"/>
      <c r="D7" s="3"/>
      <c r="E7" s="50"/>
      <c r="F7" s="51" t="s">
        <v>111</v>
      </c>
      <c r="G7" s="52"/>
      <c r="H7" s="754" t="s">
        <v>112</v>
      </c>
      <c r="I7" s="754"/>
      <c r="J7" s="246">
        <v>27</v>
      </c>
      <c r="K7" s="515" t="s">
        <v>103</v>
      </c>
      <c r="L7" s="247">
        <v>3</v>
      </c>
      <c r="M7" s="515" t="s">
        <v>104</v>
      </c>
      <c r="N7" s="247">
        <v>26</v>
      </c>
      <c r="O7" s="515" t="s">
        <v>105</v>
      </c>
      <c r="P7" s="51"/>
      <c r="Q7" s="569" t="s">
        <v>113</v>
      </c>
      <c r="R7" s="570"/>
      <c r="S7" s="570"/>
      <c r="T7" s="570"/>
      <c r="U7" s="52"/>
      <c r="V7" s="56"/>
      <c r="W7" s="56"/>
      <c r="X7" s="56"/>
      <c r="Y7" s="56"/>
      <c r="Z7" s="56"/>
      <c r="AA7" s="56"/>
      <c r="AB7" s="56"/>
      <c r="AC7" s="56"/>
      <c r="AD7" s="57"/>
      <c r="AE7" s="13"/>
      <c r="AF7" s="31"/>
      <c r="AG7" s="22"/>
      <c r="AH7" s="307" t="s">
        <v>486</v>
      </c>
      <c r="AI7" s="24"/>
    </row>
    <row r="8" spans="2:116" ht="45" customHeight="1" thickBot="1">
      <c r="B8" s="64"/>
      <c r="C8" s="2"/>
      <c r="D8" s="3"/>
      <c r="E8" s="65"/>
      <c r="F8" s="66" t="s">
        <v>114</v>
      </c>
      <c r="G8" s="20"/>
      <c r="H8" s="572" t="str">
        <f>H7</f>
        <v>平成</v>
      </c>
      <c r="I8" s="572"/>
      <c r="J8" s="67"/>
      <c r="K8" s="68" t="s">
        <v>103</v>
      </c>
      <c r="L8" s="69"/>
      <c r="M8" s="68" t="s">
        <v>104</v>
      </c>
      <c r="N8" s="69"/>
      <c r="O8" s="68" t="s">
        <v>105</v>
      </c>
      <c r="P8" s="66"/>
      <c r="Q8" s="573" t="s">
        <v>115</v>
      </c>
      <c r="R8" s="574"/>
      <c r="S8" s="574"/>
      <c r="T8" s="574"/>
      <c r="U8" s="52"/>
      <c r="V8" s="685" t="s">
        <v>294</v>
      </c>
      <c r="W8" s="685"/>
      <c r="X8" s="685"/>
      <c r="Y8" s="685"/>
      <c r="Z8" s="685"/>
      <c r="AA8" s="685"/>
      <c r="AB8" s="685"/>
      <c r="AC8" s="685"/>
      <c r="AD8" s="57"/>
      <c r="AE8" s="13"/>
      <c r="AF8" s="31"/>
      <c r="AG8" s="71"/>
      <c r="AH8" s="308" t="s">
        <v>487</v>
      </c>
      <c r="AI8" s="73"/>
      <c r="AN8" s="74"/>
    </row>
    <row r="9" spans="2:116" ht="22.5" customHeight="1" thickBot="1">
      <c r="B9" s="75" t="s">
        <v>116</v>
      </c>
      <c r="C9" s="2"/>
      <c r="D9" s="3"/>
      <c r="E9" s="576" t="s">
        <v>117</v>
      </c>
      <c r="F9" s="577"/>
      <c r="G9" s="577"/>
      <c r="H9" s="585" t="s">
        <v>118</v>
      </c>
      <c r="I9" s="585"/>
      <c r="J9" s="585"/>
      <c r="K9" s="586" t="s">
        <v>119</v>
      </c>
      <c r="L9" s="587"/>
      <c r="M9" s="588"/>
      <c r="N9" s="563" t="s">
        <v>475</v>
      </c>
      <c r="O9" s="564"/>
      <c r="P9" s="565"/>
      <c r="Q9" s="563" t="s">
        <v>120</v>
      </c>
      <c r="R9" s="564"/>
      <c r="S9" s="565"/>
      <c r="T9" s="563" t="s">
        <v>123</v>
      </c>
      <c r="U9" s="564"/>
      <c r="V9" s="564"/>
      <c r="W9" s="564"/>
      <c r="X9" s="564"/>
      <c r="Y9" s="564"/>
      <c r="Z9" s="564"/>
      <c r="AA9" s="565"/>
      <c r="AB9" s="585" t="s">
        <v>124</v>
      </c>
      <c r="AC9" s="577"/>
      <c r="AD9" s="589"/>
      <c r="AE9" s="13"/>
      <c r="AF9" s="76"/>
      <c r="AG9" s="77"/>
      <c r="AH9" s="78"/>
      <c r="AI9" s="79"/>
      <c r="AN9" s="74"/>
    </row>
    <row r="10" spans="2:116" ht="56.25" customHeight="1" thickBot="1">
      <c r="B10" s="80" t="s">
        <v>125</v>
      </c>
      <c r="C10" s="2"/>
      <c r="D10" s="3"/>
      <c r="E10" s="81"/>
      <c r="F10" s="82" t="str">
        <f>IF(B10="市長決裁","","＊＊＊＊")</f>
        <v>＊＊＊＊</v>
      </c>
      <c r="G10" s="83"/>
      <c r="H10" s="84"/>
      <c r="I10" s="82"/>
      <c r="J10" s="83"/>
      <c r="K10" s="84"/>
      <c r="L10" s="82" t="str">
        <f>IF(B10="部長決裁","",IF(B10="市長決裁","",IF(B10="副市長決裁","","＊＊＊＊")))</f>
        <v/>
      </c>
      <c r="M10" s="83"/>
      <c r="N10" s="522"/>
      <c r="O10" s="516"/>
      <c r="P10" s="523"/>
      <c r="Q10" s="522"/>
      <c r="R10" s="516"/>
      <c r="S10" s="523"/>
      <c r="T10" s="755"/>
      <c r="U10" s="575"/>
      <c r="V10" s="575"/>
      <c r="W10" s="575"/>
      <c r="X10" s="575"/>
      <c r="Y10" s="575"/>
      <c r="Z10" s="575"/>
      <c r="AA10" s="756"/>
      <c r="AB10" s="522"/>
      <c r="AC10" s="516"/>
      <c r="AD10" s="87"/>
      <c r="AE10" s="13"/>
      <c r="AF10" s="76"/>
      <c r="AG10" s="88"/>
      <c r="AH10" s="492" t="s">
        <v>126</v>
      </c>
      <c r="AI10" s="88"/>
      <c r="AJ10" s="90"/>
      <c r="AL10" s="91"/>
      <c r="AN10" s="74"/>
    </row>
    <row r="11" spans="2:116" ht="22.5" customHeight="1">
      <c r="C11" s="2"/>
      <c r="D11" s="3"/>
      <c r="E11" s="92"/>
      <c r="F11" s="532"/>
      <c r="G11" s="532"/>
      <c r="H11" s="532"/>
      <c r="I11" s="532"/>
      <c r="J11" s="532"/>
      <c r="K11" s="532"/>
      <c r="L11" s="532"/>
      <c r="M11" s="532"/>
      <c r="N11" s="532"/>
      <c r="O11" s="532"/>
      <c r="P11" s="532"/>
      <c r="Q11" s="532"/>
      <c r="R11" s="532"/>
      <c r="S11" s="532"/>
      <c r="T11" s="532"/>
      <c r="U11" s="532"/>
      <c r="V11" s="532"/>
      <c r="W11" s="532"/>
      <c r="X11" s="532"/>
      <c r="Y11" s="532"/>
      <c r="Z11" s="532"/>
      <c r="AA11" s="532"/>
      <c r="AB11" s="532"/>
      <c r="AC11" s="532"/>
      <c r="AD11" s="45"/>
      <c r="AE11" s="13"/>
      <c r="AG11" s="94"/>
      <c r="AH11" s="301" t="s">
        <v>488</v>
      </c>
      <c r="AI11" s="96"/>
      <c r="AJ11" s="90"/>
      <c r="AL11" s="91"/>
      <c r="AN11" s="74"/>
    </row>
    <row r="12" spans="2:116" ht="22.5" customHeight="1" thickBot="1">
      <c r="B12" s="493" t="s">
        <v>128</v>
      </c>
      <c r="C12" s="2"/>
      <c r="D12" s="3"/>
      <c r="E12" s="50"/>
      <c r="F12" s="752" t="s">
        <v>508</v>
      </c>
      <c r="G12" s="753"/>
      <c r="H12" s="753"/>
      <c r="I12" s="753"/>
      <c r="J12" s="753"/>
      <c r="K12" s="753"/>
      <c r="L12" s="753"/>
      <c r="M12" s="753"/>
      <c r="N12" s="753"/>
      <c r="O12" s="753"/>
      <c r="P12" s="753"/>
      <c r="Q12" s="753"/>
      <c r="R12" s="753"/>
      <c r="S12" s="753"/>
      <c r="T12" s="753"/>
      <c r="U12" s="753"/>
      <c r="V12" s="753"/>
      <c r="W12" s="753"/>
      <c r="X12" s="753"/>
      <c r="Y12" s="753"/>
      <c r="Z12" s="753"/>
      <c r="AA12" s="753"/>
      <c r="AB12" s="753"/>
      <c r="AC12" s="753"/>
      <c r="AD12" s="57"/>
      <c r="AE12" s="13"/>
      <c r="AF12" s="76"/>
      <c r="AG12" s="98"/>
      <c r="AH12" s="302" t="s">
        <v>489</v>
      </c>
      <c r="AI12" s="100"/>
      <c r="AJ12" s="101" t="str">
        <f>SUBSTITUTE(AH12,"　"," ")</f>
        <v>財 部  能 成</v>
      </c>
      <c r="AL12" s="91"/>
      <c r="AN12" s="74"/>
    </row>
    <row r="13" spans="2:116" ht="22.5" customHeight="1">
      <c r="B13" s="102"/>
      <c r="C13" s="2"/>
      <c r="D13" s="3"/>
      <c r="E13" s="501"/>
      <c r="F13" s="502"/>
      <c r="G13" s="502"/>
      <c r="H13" s="502"/>
      <c r="I13" s="502"/>
      <c r="J13" s="502"/>
      <c r="K13" s="502"/>
      <c r="L13" s="502"/>
      <c r="M13" s="502"/>
      <c r="N13" s="502"/>
      <c r="O13" s="502"/>
      <c r="P13" s="502"/>
      <c r="Q13" s="502"/>
      <c r="R13" s="502"/>
      <c r="S13" s="502"/>
      <c r="T13" s="502"/>
      <c r="U13" s="502"/>
      <c r="V13" s="502"/>
      <c r="W13" s="502"/>
      <c r="X13" s="502"/>
      <c r="Y13" s="502"/>
      <c r="Z13" s="502"/>
      <c r="AA13" s="502"/>
      <c r="AB13" s="502"/>
      <c r="AC13" s="502"/>
      <c r="AD13" s="503"/>
      <c r="AE13" s="13"/>
      <c r="AF13" s="76"/>
      <c r="AG13" s="94"/>
      <c r="AH13" s="301"/>
      <c r="AI13" s="96"/>
      <c r="AJ13" s="101"/>
      <c r="AL13" s="91"/>
      <c r="AN13" s="74"/>
    </row>
    <row r="14" spans="2:116" ht="22.5" customHeight="1" thickBot="1">
      <c r="B14" s="103"/>
      <c r="C14" s="2"/>
      <c r="D14" s="3"/>
      <c r="E14" s="501"/>
      <c r="F14" s="524" t="s">
        <v>504</v>
      </c>
      <c r="G14" s="521"/>
      <c r="H14" s="521"/>
      <c r="I14" s="521"/>
      <c r="J14" s="521"/>
      <c r="K14" s="521"/>
      <c r="L14" s="521"/>
      <c r="M14" s="521"/>
      <c r="N14" s="521"/>
      <c r="O14" s="521"/>
      <c r="P14" s="521"/>
      <c r="Q14" s="521"/>
      <c r="R14" s="521"/>
      <c r="S14" s="521"/>
      <c r="T14" s="521"/>
      <c r="U14" s="521"/>
      <c r="V14" s="521"/>
      <c r="W14" s="521"/>
      <c r="X14" s="521"/>
      <c r="Y14" s="521"/>
      <c r="Z14" s="521"/>
      <c r="AA14" s="521"/>
      <c r="AB14" s="521"/>
      <c r="AC14" s="521"/>
      <c r="AD14" s="503"/>
      <c r="AE14" s="13"/>
      <c r="AF14" s="76"/>
      <c r="AG14" s="98"/>
      <c r="AH14" s="302" t="s">
        <v>502</v>
      </c>
      <c r="AI14" s="100"/>
      <c r="AJ14" s="101" t="str">
        <f>SUBSTITUTE(AH14,"　"," ")</f>
        <v>園 田  俊 盛</v>
      </c>
      <c r="AL14" s="91"/>
      <c r="AN14" s="74"/>
    </row>
    <row r="15" spans="2:116" ht="22.5" customHeight="1">
      <c r="B15" s="105"/>
      <c r="C15" s="2"/>
      <c r="D15" s="3"/>
      <c r="E15" s="501"/>
      <c r="F15" s="546" t="s">
        <v>505</v>
      </c>
      <c r="G15" s="521"/>
      <c r="H15" s="521"/>
      <c r="I15" s="521"/>
      <c r="J15" s="521"/>
      <c r="K15" s="521"/>
      <c r="L15" s="521"/>
      <c r="M15" s="521"/>
      <c r="N15" s="521"/>
      <c r="O15" s="521"/>
      <c r="P15" s="521"/>
      <c r="Q15" s="521"/>
      <c r="R15" s="521"/>
      <c r="S15" s="521"/>
      <c r="T15" s="521"/>
      <c r="U15" s="521"/>
      <c r="V15" s="521"/>
      <c r="W15" s="521"/>
      <c r="X15" s="521"/>
      <c r="Y15" s="521"/>
      <c r="Z15" s="521"/>
      <c r="AA15" s="521"/>
      <c r="AB15" s="521"/>
      <c r="AC15" s="521"/>
      <c r="AD15" s="503"/>
      <c r="AE15" s="13"/>
      <c r="AF15" s="76"/>
      <c r="AG15" s="94"/>
      <c r="AH15" s="301"/>
      <c r="AI15" s="96"/>
      <c r="AJ15" s="101"/>
      <c r="AN15" s="74"/>
    </row>
    <row r="16" spans="2:116" ht="22.5" customHeight="1" thickBot="1">
      <c r="B16" s="105"/>
      <c r="C16" s="2"/>
      <c r="D16" s="3"/>
      <c r="E16" s="501"/>
      <c r="F16" s="524" t="s">
        <v>477</v>
      </c>
      <c r="G16" s="521"/>
      <c r="H16" s="521"/>
      <c r="I16" s="521"/>
      <c r="J16" s="521"/>
      <c r="K16" s="521"/>
      <c r="L16" s="521"/>
      <c r="M16" s="521"/>
      <c r="N16" s="521"/>
      <c r="O16" s="521"/>
      <c r="P16" s="521"/>
      <c r="Q16" s="521"/>
      <c r="R16" s="521"/>
      <c r="S16" s="521"/>
      <c r="T16" s="521"/>
      <c r="U16" s="521"/>
      <c r="V16" s="521"/>
      <c r="W16" s="521"/>
      <c r="X16" s="521"/>
      <c r="Y16" s="521"/>
      <c r="Z16" s="521"/>
      <c r="AA16" s="521"/>
      <c r="AB16" s="521"/>
      <c r="AC16" s="521"/>
      <c r="AD16" s="503"/>
      <c r="AE16" s="13"/>
      <c r="AG16" s="98"/>
      <c r="AH16" s="302" t="s">
        <v>503</v>
      </c>
      <c r="AI16" s="100"/>
      <c r="AJ16" s="101" t="str">
        <f>SUBSTITUTE(AH16,"　"," ")</f>
        <v>古 場  公 章</v>
      </c>
      <c r="AN16" s="74"/>
    </row>
    <row r="17" spans="2:40" ht="22.5" customHeight="1">
      <c r="B17" s="105"/>
      <c r="C17" s="2"/>
      <c r="D17" s="3"/>
      <c r="E17" s="501"/>
      <c r="F17" s="502"/>
      <c r="G17" s="524"/>
      <c r="H17" s="524"/>
      <c r="I17" s="524"/>
      <c r="J17" s="524"/>
      <c r="K17" s="524"/>
      <c r="L17" s="524"/>
      <c r="M17" s="524"/>
      <c r="N17" s="524"/>
      <c r="O17" s="524"/>
      <c r="P17" s="524"/>
      <c r="Q17" s="524"/>
      <c r="R17" s="524"/>
      <c r="S17" s="524"/>
      <c r="T17" s="524"/>
      <c r="U17" s="524"/>
      <c r="V17" s="524"/>
      <c r="W17" s="524"/>
      <c r="X17" s="524"/>
      <c r="Y17" s="524"/>
      <c r="Z17" s="524"/>
      <c r="AA17" s="524"/>
      <c r="AB17" s="524"/>
      <c r="AC17" s="524"/>
      <c r="AD17" s="503"/>
      <c r="AE17" s="13"/>
      <c r="AG17" s="77"/>
      <c r="AH17" s="545"/>
      <c r="AI17" s="146"/>
      <c r="AJ17" s="101"/>
      <c r="AN17" s="74"/>
    </row>
    <row r="18" spans="2:40" ht="22.5" customHeight="1">
      <c r="B18" s="105"/>
      <c r="C18" s="2"/>
      <c r="D18" s="3"/>
      <c r="E18" s="501"/>
      <c r="F18" s="749" t="s">
        <v>78</v>
      </c>
      <c r="G18" s="749"/>
      <c r="H18" s="749"/>
      <c r="I18" s="749"/>
      <c r="J18" s="749"/>
      <c r="K18" s="749"/>
      <c r="L18" s="749"/>
      <c r="M18" s="749"/>
      <c r="N18" s="749"/>
      <c r="O18" s="749"/>
      <c r="P18" s="749"/>
      <c r="Q18" s="749"/>
      <c r="R18" s="749"/>
      <c r="S18" s="749"/>
      <c r="T18" s="749"/>
      <c r="U18" s="749"/>
      <c r="V18" s="749"/>
      <c r="W18" s="749"/>
      <c r="X18" s="749"/>
      <c r="Y18" s="749"/>
      <c r="Z18" s="749"/>
      <c r="AA18" s="749"/>
      <c r="AB18" s="749"/>
      <c r="AC18" s="749"/>
      <c r="AD18" s="503"/>
      <c r="AE18" s="13"/>
      <c r="AH18" s="106"/>
      <c r="AI18" s="107"/>
      <c r="AJ18" s="101"/>
      <c r="AN18" s="74"/>
    </row>
    <row r="19" spans="2:40" ht="22.5" customHeight="1">
      <c r="B19" s="105"/>
      <c r="C19" s="2"/>
      <c r="D19" s="3"/>
      <c r="E19" s="501"/>
      <c r="AD19" s="503"/>
      <c r="AE19" s="13"/>
      <c r="AH19" s="106"/>
      <c r="AI19" s="107"/>
      <c r="AN19" s="74"/>
    </row>
    <row r="20" spans="2:40" ht="22.5" customHeight="1">
      <c r="B20" s="105"/>
      <c r="C20" s="2"/>
      <c r="D20" s="3"/>
      <c r="E20" s="501"/>
      <c r="F20" s="504" t="s">
        <v>138</v>
      </c>
      <c r="G20" s="520"/>
      <c r="H20" s="520"/>
      <c r="I20" s="520"/>
      <c r="J20" s="520"/>
      <c r="K20" s="520"/>
      <c r="L20" s="520"/>
      <c r="M20" s="520"/>
      <c r="N20" s="533" t="s">
        <v>492</v>
      </c>
      <c r="O20" s="520"/>
      <c r="P20" s="520"/>
      <c r="Q20" s="520"/>
      <c r="R20" s="520"/>
      <c r="S20" s="520"/>
      <c r="T20" s="520"/>
      <c r="U20" s="520"/>
      <c r="V20" s="520"/>
      <c r="W20" s="520"/>
      <c r="X20" s="520"/>
      <c r="Y20" s="520"/>
      <c r="Z20" s="520"/>
      <c r="AA20" s="520"/>
      <c r="AB20" s="520"/>
      <c r="AC20" s="520"/>
      <c r="AD20" s="503"/>
      <c r="AE20" s="13"/>
      <c r="AH20" s="106"/>
      <c r="AI20" s="107"/>
      <c r="AN20" s="74"/>
    </row>
    <row r="21" spans="2:40" ht="22.5" customHeight="1">
      <c r="B21" s="109"/>
      <c r="C21" s="2"/>
      <c r="D21" s="3"/>
      <c r="E21" s="501"/>
      <c r="F21" s="504" t="s">
        <v>478</v>
      </c>
      <c r="G21" s="504"/>
      <c r="H21" s="504"/>
      <c r="I21" s="504"/>
      <c r="J21" s="504"/>
      <c r="K21" s="504"/>
      <c r="L21" s="504"/>
      <c r="M21" s="504"/>
      <c r="N21" s="750" t="s">
        <v>482</v>
      </c>
      <c r="O21" s="750"/>
      <c r="P21" s="750"/>
      <c r="Q21" s="750"/>
      <c r="R21" s="750"/>
      <c r="S21" s="750"/>
      <c r="T21" s="750"/>
      <c r="U21" s="750"/>
      <c r="V21" s="750"/>
      <c r="W21" s="750"/>
      <c r="X21" s="750"/>
      <c r="Y21" s="750"/>
      <c r="Z21" s="750"/>
      <c r="AA21" s="750"/>
      <c r="AB21" s="521"/>
      <c r="AC21" s="521"/>
      <c r="AD21" s="503"/>
      <c r="AE21" s="13"/>
      <c r="AH21" s="309"/>
      <c r="AI21" s="107"/>
      <c r="AJ21" s="110"/>
    </row>
    <row r="22" spans="2:40" ht="22.5" customHeight="1">
      <c r="B22" s="109"/>
      <c r="C22" s="2"/>
      <c r="D22" s="3"/>
      <c r="E22" s="501"/>
      <c r="F22" s="534"/>
      <c r="G22" s="534"/>
      <c r="H22" s="534"/>
      <c r="I22" s="534"/>
      <c r="J22" s="534"/>
      <c r="K22" s="534"/>
      <c r="L22" s="534"/>
      <c r="M22" s="534"/>
      <c r="N22" s="534" t="s">
        <v>506</v>
      </c>
      <c r="O22" s="534"/>
      <c r="P22" s="534"/>
      <c r="Q22" s="534"/>
      <c r="R22" s="534"/>
      <c r="S22" s="534"/>
      <c r="T22" s="534"/>
      <c r="U22" s="534"/>
      <c r="V22" s="534"/>
      <c r="W22" s="534"/>
      <c r="X22" s="534"/>
      <c r="Y22" s="534"/>
      <c r="Z22" s="534"/>
      <c r="AA22" s="534"/>
      <c r="AB22" s="524"/>
      <c r="AC22" s="524"/>
      <c r="AD22" s="503"/>
      <c r="AE22" s="13"/>
      <c r="AH22" s="309"/>
      <c r="AI22" s="107"/>
      <c r="AJ22" s="110"/>
    </row>
    <row r="23" spans="2:40" ht="22.5" customHeight="1">
      <c r="B23" s="111"/>
      <c r="C23" s="2"/>
      <c r="D23" s="3"/>
      <c r="E23" s="501"/>
      <c r="F23" s="504"/>
      <c r="G23" s="504"/>
      <c r="H23" s="504"/>
      <c r="I23" s="504"/>
      <c r="J23" s="504"/>
      <c r="K23" s="504"/>
      <c r="L23" s="504"/>
      <c r="M23" s="504"/>
      <c r="N23" s="750" t="s">
        <v>507</v>
      </c>
      <c r="O23" s="750"/>
      <c r="P23" s="750"/>
      <c r="Q23" s="750"/>
      <c r="R23" s="750"/>
      <c r="S23" s="750"/>
      <c r="T23" s="750"/>
      <c r="U23" s="750"/>
      <c r="V23" s="750"/>
      <c r="W23" s="750"/>
      <c r="X23" s="750"/>
      <c r="Y23" s="750"/>
      <c r="Z23" s="750"/>
      <c r="AA23" s="750"/>
      <c r="AB23" s="750"/>
      <c r="AC23" s="750"/>
      <c r="AD23" s="503"/>
      <c r="AE23" s="13"/>
      <c r="AH23" s="106"/>
      <c r="AI23" s="107"/>
      <c r="AJ23" s="110"/>
    </row>
    <row r="24" spans="2:40" ht="22.5" customHeight="1">
      <c r="B24" s="111"/>
      <c r="C24" s="2"/>
      <c r="D24" s="3"/>
      <c r="E24" s="501"/>
      <c r="F24" s="504"/>
      <c r="G24" s="504"/>
      <c r="H24" s="504"/>
      <c r="I24" s="504"/>
      <c r="J24" s="504"/>
      <c r="K24" s="504"/>
      <c r="L24" s="504"/>
      <c r="M24" s="504"/>
      <c r="N24" s="504" t="s">
        <v>509</v>
      </c>
      <c r="O24" s="504"/>
      <c r="P24" s="504"/>
      <c r="Q24" s="504"/>
      <c r="R24" s="504"/>
      <c r="S24" s="504"/>
      <c r="T24" s="504"/>
      <c r="U24" s="504"/>
      <c r="V24" s="504"/>
      <c r="W24" s="504"/>
      <c r="X24" s="504"/>
      <c r="Y24" s="504"/>
      <c r="Z24" s="504"/>
      <c r="AA24" s="504"/>
      <c r="AB24" s="504"/>
      <c r="AC24" s="504"/>
      <c r="AD24" s="503"/>
      <c r="AE24" s="13"/>
      <c r="AH24" s="106"/>
      <c r="AI24" s="107"/>
      <c r="AJ24" s="110"/>
    </row>
    <row r="25" spans="2:40" ht="22.5" customHeight="1">
      <c r="B25" s="111"/>
      <c r="C25" s="2"/>
      <c r="D25" s="3"/>
      <c r="E25" s="501"/>
      <c r="F25" s="504" t="s">
        <v>19</v>
      </c>
      <c r="G25" s="504"/>
      <c r="H25" s="504"/>
      <c r="I25" s="504"/>
      <c r="J25" s="504"/>
      <c r="K25" s="504"/>
      <c r="L25" s="504"/>
      <c r="M25" s="504"/>
      <c r="N25" s="533" t="s">
        <v>493</v>
      </c>
      <c r="O25" s="504"/>
      <c r="P25" s="535">
        <v>27</v>
      </c>
      <c r="Q25" s="520" t="s">
        <v>103</v>
      </c>
      <c r="R25" s="536" t="e">
        <f>#REF!</f>
        <v>#REF!</v>
      </c>
      <c r="S25" s="520" t="s">
        <v>104</v>
      </c>
      <c r="T25" s="536" t="e">
        <f>#REF!</f>
        <v>#REF!</v>
      </c>
      <c r="U25" s="520" t="s">
        <v>105</v>
      </c>
      <c r="V25" s="751" t="e">
        <f>AI25</f>
        <v>#REF!</v>
      </c>
      <c r="W25" s="751"/>
      <c r="X25" s="750" t="s">
        <v>479</v>
      </c>
      <c r="Y25" s="750"/>
      <c r="Z25" s="750"/>
      <c r="AA25" s="504"/>
      <c r="AB25" s="504"/>
      <c r="AC25" s="504"/>
      <c r="AD25" s="503"/>
      <c r="AE25" s="13"/>
      <c r="AH25" s="495" t="e">
        <f>CONCATENATE(N25,DBCS(P25),Q25,DBCS(R25),S25,DBCS(T25),U25)</f>
        <v>#REF!</v>
      </c>
      <c r="AI25" s="496" t="e">
        <f>WEEKDAY(AH25,1)</f>
        <v>#REF!</v>
      </c>
      <c r="AJ25" s="110"/>
    </row>
    <row r="26" spans="2:40" ht="22.5" customHeight="1">
      <c r="B26" s="111"/>
      <c r="C26" s="2"/>
      <c r="D26" s="3"/>
      <c r="E26" s="501"/>
      <c r="F26" s="504"/>
      <c r="G26" s="504"/>
      <c r="H26" s="504"/>
      <c r="I26" s="504"/>
      <c r="J26" s="504"/>
      <c r="K26" s="504"/>
      <c r="L26" s="504"/>
      <c r="M26" s="504"/>
      <c r="N26" s="533" t="s">
        <v>493</v>
      </c>
      <c r="O26" s="504"/>
      <c r="P26" s="535">
        <v>27</v>
      </c>
      <c r="Q26" s="520" t="s">
        <v>103</v>
      </c>
      <c r="R26" s="536" t="e">
        <f>#REF!</f>
        <v>#REF!</v>
      </c>
      <c r="S26" s="520" t="s">
        <v>104</v>
      </c>
      <c r="T26" s="536" t="e">
        <f>#REF!</f>
        <v>#REF!</v>
      </c>
      <c r="U26" s="520" t="s">
        <v>105</v>
      </c>
      <c r="V26" s="751" t="e">
        <f>AI26</f>
        <v>#REF!</v>
      </c>
      <c r="W26" s="751"/>
      <c r="X26" s="750" t="s">
        <v>480</v>
      </c>
      <c r="Y26" s="750"/>
      <c r="Z26" s="750"/>
      <c r="AA26" s="504"/>
      <c r="AB26" s="504"/>
      <c r="AC26" s="504"/>
      <c r="AD26" s="503"/>
      <c r="AE26" s="13"/>
      <c r="AH26" s="495" t="e">
        <f>CONCATENATE(N26,DBCS(P26),Q26,DBCS(R26),S26,DBCS(T26),U26)</f>
        <v>#REF!</v>
      </c>
      <c r="AI26" s="496" t="e">
        <f>WEEKDAY(AH26,1)</f>
        <v>#REF!</v>
      </c>
      <c r="AJ26" s="110"/>
    </row>
    <row r="27" spans="2:40" ht="22.5" customHeight="1">
      <c r="B27" s="111"/>
      <c r="C27" s="2"/>
      <c r="D27" s="3"/>
      <c r="E27" s="501"/>
      <c r="F27" s="504"/>
      <c r="G27" s="504"/>
      <c r="H27" s="504"/>
      <c r="I27" s="504"/>
      <c r="J27" s="504"/>
      <c r="K27" s="504"/>
      <c r="L27" s="504"/>
      <c r="M27" s="504"/>
      <c r="N27" s="504"/>
      <c r="O27" s="504"/>
      <c r="P27" s="504"/>
      <c r="Q27" s="504"/>
      <c r="R27" s="504"/>
      <c r="S27" s="504"/>
      <c r="T27" s="504"/>
      <c r="U27" s="504"/>
      <c r="V27" s="504"/>
      <c r="W27" s="504"/>
      <c r="X27" s="504"/>
      <c r="Y27" s="504"/>
      <c r="Z27" s="504"/>
      <c r="AA27" s="504"/>
      <c r="AB27" s="504"/>
      <c r="AC27" s="504"/>
      <c r="AD27" s="503"/>
      <c r="AE27" s="13"/>
      <c r="AH27" s="106"/>
      <c r="AI27" s="107"/>
      <c r="AJ27" s="110"/>
    </row>
    <row r="28" spans="2:40" ht="22.5" customHeight="1">
      <c r="B28" s="105"/>
      <c r="C28" s="2"/>
      <c r="D28" s="3"/>
      <c r="E28" s="501"/>
      <c r="F28" s="521"/>
      <c r="G28" s="521"/>
      <c r="H28" s="521"/>
      <c r="I28" s="521"/>
      <c r="J28" s="521"/>
      <c r="K28" s="521"/>
      <c r="L28" s="521"/>
      <c r="M28" s="521"/>
      <c r="N28" s="521"/>
      <c r="O28" s="521"/>
      <c r="P28" s="521"/>
      <c r="Q28" s="521"/>
      <c r="R28" s="521"/>
      <c r="S28" s="521"/>
      <c r="T28" s="521"/>
      <c r="U28" s="521"/>
      <c r="V28" s="521"/>
      <c r="W28" s="521"/>
      <c r="X28" s="521"/>
      <c r="Y28" s="521"/>
      <c r="Z28" s="521"/>
      <c r="AA28" s="521"/>
      <c r="AB28" s="521"/>
      <c r="AC28" s="521"/>
      <c r="AD28" s="503"/>
      <c r="AE28" s="13"/>
      <c r="AH28" s="106"/>
      <c r="AI28" s="107"/>
      <c r="AJ28" s="101"/>
      <c r="AN28" s="74"/>
    </row>
    <row r="29" spans="2:40" ht="22.5" customHeight="1">
      <c r="B29" s="105"/>
      <c r="C29" s="2"/>
      <c r="D29" s="3"/>
      <c r="E29" s="501"/>
      <c r="F29" s="521"/>
      <c r="G29" s="521"/>
      <c r="H29" s="521"/>
      <c r="I29" s="521"/>
      <c r="J29" s="521"/>
      <c r="K29" s="521"/>
      <c r="L29" s="521"/>
      <c r="M29" s="521"/>
      <c r="N29" s="521"/>
      <c r="O29" s="521"/>
      <c r="P29" s="521"/>
      <c r="Q29" s="521"/>
      <c r="R29" s="521"/>
      <c r="S29" s="521"/>
      <c r="T29" s="521"/>
      <c r="U29" s="521"/>
      <c r="V29" s="521"/>
      <c r="W29" s="521"/>
      <c r="X29" s="521"/>
      <c r="Y29" s="521"/>
      <c r="Z29" s="521"/>
      <c r="AA29" s="521"/>
      <c r="AB29" s="521"/>
      <c r="AC29" s="521"/>
      <c r="AD29" s="503"/>
      <c r="AE29" s="13"/>
      <c r="AH29" s="106"/>
      <c r="AI29" s="107"/>
      <c r="AJ29" s="101"/>
      <c r="AN29" s="74"/>
    </row>
    <row r="30" spans="2:40" ht="22.5" customHeight="1">
      <c r="B30" s="111"/>
      <c r="C30" s="2"/>
      <c r="D30" s="3"/>
      <c r="E30" s="501"/>
      <c r="F30" s="504"/>
      <c r="G30" s="504"/>
      <c r="H30" s="504"/>
      <c r="I30" s="504"/>
      <c r="J30" s="504"/>
      <c r="K30" s="504"/>
      <c r="L30" s="504"/>
      <c r="M30" s="504"/>
      <c r="N30" s="504"/>
      <c r="O30" s="504"/>
      <c r="P30" s="504"/>
      <c r="Q30" s="504"/>
      <c r="R30" s="504"/>
      <c r="S30" s="504"/>
      <c r="T30" s="504"/>
      <c r="U30" s="504"/>
      <c r="V30" s="504"/>
      <c r="W30" s="504"/>
      <c r="X30" s="504"/>
      <c r="Y30" s="504"/>
      <c r="Z30" s="504"/>
      <c r="AA30" s="504"/>
      <c r="AB30" s="504"/>
      <c r="AC30" s="504"/>
      <c r="AD30" s="503"/>
      <c r="AE30" s="13"/>
      <c r="AH30" s="106"/>
      <c r="AI30" s="107"/>
      <c r="AJ30" s="110"/>
    </row>
    <row r="31" spans="2:40" ht="22.5" customHeight="1" thickBot="1">
      <c r="B31" s="111"/>
      <c r="C31" s="2"/>
      <c r="D31" s="3"/>
      <c r="E31" s="501"/>
      <c r="F31" s="504"/>
      <c r="G31" s="504"/>
      <c r="H31" s="504"/>
      <c r="I31" s="504"/>
      <c r="J31" s="504"/>
      <c r="K31" s="504"/>
      <c r="L31" s="504"/>
      <c r="M31" s="504"/>
      <c r="N31" s="504"/>
      <c r="O31" s="504"/>
      <c r="P31" s="504"/>
      <c r="Q31" s="504"/>
      <c r="R31" s="504"/>
      <c r="S31" s="504"/>
      <c r="T31" s="504"/>
      <c r="U31" s="504"/>
      <c r="V31" s="504"/>
      <c r="W31" s="504"/>
      <c r="X31" s="504"/>
      <c r="Y31" s="504"/>
      <c r="Z31" s="504"/>
      <c r="AA31" s="504"/>
      <c r="AB31" s="504"/>
      <c r="AC31" s="504"/>
      <c r="AD31" s="503"/>
      <c r="AE31" s="13"/>
      <c r="AH31" s="106"/>
      <c r="AI31" s="107"/>
      <c r="AJ31" s="110"/>
    </row>
    <row r="32" spans="2:40" ht="22.5" customHeight="1" thickTop="1">
      <c r="B32" s="111"/>
      <c r="C32" s="2"/>
      <c r="D32" s="3"/>
      <c r="E32" s="601" t="s">
        <v>134</v>
      </c>
      <c r="F32" s="601"/>
      <c r="G32" s="601"/>
      <c r="H32" s="601"/>
      <c r="I32" s="601"/>
      <c r="J32" s="601"/>
      <c r="K32" s="601"/>
      <c r="L32" s="601"/>
      <c r="M32" s="601"/>
      <c r="N32" s="601"/>
      <c r="O32" s="601"/>
      <c r="P32" s="601"/>
      <c r="Q32" s="601"/>
      <c r="R32" s="601"/>
      <c r="S32" s="601"/>
      <c r="T32" s="601"/>
      <c r="U32" s="601"/>
      <c r="V32" s="601"/>
      <c r="W32" s="601"/>
      <c r="X32" s="601"/>
      <c r="Y32" s="601"/>
      <c r="Z32" s="601"/>
      <c r="AA32" s="601"/>
      <c r="AB32" s="601"/>
      <c r="AC32" s="601"/>
      <c r="AD32" s="601"/>
      <c r="AE32" s="13"/>
      <c r="AH32" s="106"/>
      <c r="AI32" s="107"/>
      <c r="AJ32" s="110"/>
    </row>
    <row r="33" spans="2:108" ht="3.75" customHeight="1" thickBot="1">
      <c r="B33" s="111"/>
      <c r="C33" s="2"/>
      <c r="D33" s="3"/>
      <c r="E33" s="118"/>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8"/>
      <c r="AE33" s="13"/>
      <c r="AF33" s="120"/>
      <c r="AH33" s="106"/>
    </row>
    <row r="34" spans="2:108" ht="22.5" customHeight="1" thickTop="1">
      <c r="B34" s="111"/>
      <c r="C34" s="2"/>
      <c r="D34" s="3"/>
      <c r="E34" s="92"/>
      <c r="F34" s="537"/>
      <c r="G34" s="537"/>
      <c r="H34" s="537"/>
      <c r="I34" s="537"/>
      <c r="J34" s="537"/>
      <c r="K34" s="537"/>
      <c r="L34" s="537"/>
      <c r="M34" s="537"/>
      <c r="N34" s="537"/>
      <c r="O34" s="537"/>
      <c r="P34" s="537"/>
      <c r="Q34" s="537"/>
      <c r="R34" s="537"/>
      <c r="S34" s="537"/>
      <c r="T34" s="537"/>
      <c r="U34" s="537"/>
      <c r="V34" s="537"/>
      <c r="W34" s="537"/>
      <c r="X34" s="537"/>
      <c r="Y34" s="537"/>
      <c r="Z34" s="537"/>
      <c r="AA34" s="537"/>
      <c r="AB34" s="537"/>
      <c r="AC34" s="537"/>
      <c r="AD34" s="45"/>
      <c r="AE34" s="13"/>
      <c r="AF34" s="122"/>
      <c r="AG34" s="120"/>
      <c r="AH34" s="106"/>
      <c r="AJ34" s="106"/>
    </row>
    <row r="35" spans="2:108" ht="22.5" customHeight="1">
      <c r="B35" s="111"/>
      <c r="C35" s="2"/>
      <c r="D35" s="3"/>
      <c r="E35" s="50"/>
      <c r="F35" s="519"/>
      <c r="G35" s="519"/>
      <c r="H35" s="519"/>
      <c r="I35" s="519"/>
      <c r="J35" s="519"/>
      <c r="K35" s="519"/>
      <c r="L35" s="519"/>
      <c r="M35" s="519"/>
      <c r="N35" s="519"/>
      <c r="O35" s="519"/>
      <c r="P35" s="519"/>
      <c r="Q35" s="519"/>
      <c r="R35" s="519"/>
      <c r="S35" s="519"/>
      <c r="T35" s="519"/>
      <c r="U35" s="519"/>
      <c r="W35" s="519"/>
      <c r="X35" s="519"/>
      <c r="Y35" s="519"/>
      <c r="Z35" s="519"/>
      <c r="AA35" s="519"/>
      <c r="AB35" s="519"/>
      <c r="AC35" s="519"/>
      <c r="AD35" s="57"/>
      <c r="AE35" s="13"/>
      <c r="AF35" s="123"/>
      <c r="AG35" s="122"/>
      <c r="AH35" s="123"/>
      <c r="AI35" s="124"/>
      <c r="AJ35" s="123"/>
    </row>
    <row r="36" spans="2:108" ht="22.5" customHeight="1">
      <c r="B36" s="111"/>
      <c r="C36" s="2"/>
      <c r="D36" s="3"/>
      <c r="E36" s="50"/>
      <c r="F36" s="519"/>
      <c r="G36" s="519"/>
      <c r="H36" s="519"/>
      <c r="I36" s="519"/>
      <c r="J36" s="519"/>
      <c r="K36" s="519"/>
      <c r="L36" s="519"/>
      <c r="M36" s="519"/>
      <c r="N36" s="519"/>
      <c r="O36" s="519"/>
      <c r="P36" s="519"/>
      <c r="Q36" s="519"/>
      <c r="R36" s="519"/>
      <c r="S36" s="519"/>
      <c r="T36" s="519"/>
      <c r="U36" s="519"/>
      <c r="V36" s="519"/>
      <c r="W36" s="519"/>
      <c r="X36" s="519"/>
      <c r="Y36" s="519"/>
      <c r="Z36" s="519"/>
      <c r="AA36" s="519"/>
      <c r="AB36" s="519"/>
      <c r="AC36" s="519"/>
      <c r="AD36" s="57"/>
      <c r="AE36" s="13"/>
      <c r="AF36" s="123"/>
      <c r="AG36" s="123"/>
      <c r="AH36" s="123"/>
      <c r="AI36" s="124"/>
      <c r="AJ36" s="123"/>
    </row>
    <row r="37" spans="2:108" ht="22.5" customHeight="1">
      <c r="B37" s="111"/>
      <c r="C37" s="2"/>
      <c r="D37" s="3"/>
      <c r="E37" s="50"/>
      <c r="F37" s="519"/>
      <c r="G37" s="519"/>
      <c r="H37" s="519"/>
      <c r="I37" s="519"/>
      <c r="J37" s="519"/>
      <c r="K37" s="519"/>
      <c r="L37" s="519"/>
      <c r="M37" s="519"/>
      <c r="N37" s="519"/>
      <c r="O37" s="519"/>
      <c r="P37" s="519"/>
      <c r="Q37" s="519"/>
      <c r="R37" s="519"/>
      <c r="S37" s="519"/>
      <c r="T37" s="519"/>
      <c r="U37" s="519"/>
      <c r="V37" s="519"/>
      <c r="W37" s="519"/>
      <c r="X37" s="519"/>
      <c r="Y37" s="519"/>
      <c r="Z37" s="519"/>
      <c r="AA37" s="519"/>
      <c r="AB37" s="519"/>
      <c r="AC37" s="519"/>
      <c r="AD37" s="57"/>
      <c r="AE37" s="13"/>
      <c r="AF37" s="123"/>
      <c r="AG37" s="123"/>
      <c r="AH37" s="123"/>
      <c r="AI37" s="124"/>
      <c r="AJ37" s="123"/>
    </row>
    <row r="38" spans="2:108" ht="22.5" customHeight="1">
      <c r="B38" s="111"/>
      <c r="C38" s="2"/>
      <c r="D38" s="3"/>
      <c r="E38" s="50"/>
      <c r="F38" s="519"/>
      <c r="G38" s="519"/>
      <c r="H38" s="519"/>
      <c r="I38" s="519"/>
      <c r="J38" s="519"/>
      <c r="K38" s="519"/>
      <c r="L38" s="519"/>
      <c r="M38" s="519"/>
      <c r="N38" s="519"/>
      <c r="O38" s="519"/>
      <c r="P38" s="519"/>
      <c r="Q38" s="519"/>
      <c r="R38" s="519"/>
      <c r="S38" s="519"/>
      <c r="T38" s="519"/>
      <c r="U38" s="519"/>
      <c r="V38" s="519"/>
      <c r="W38" s="519"/>
      <c r="X38" s="519"/>
      <c r="Y38" s="519"/>
      <c r="Z38" s="519"/>
      <c r="AA38" s="519"/>
      <c r="AB38" s="519"/>
      <c r="AC38" s="519"/>
      <c r="AD38" s="57"/>
      <c r="AE38" s="13"/>
      <c r="AF38" s="123"/>
      <c r="AG38" s="123"/>
      <c r="AH38" s="123"/>
      <c r="AI38" s="124"/>
      <c r="AJ38" s="123"/>
    </row>
    <row r="39" spans="2:108" ht="22.5" customHeight="1">
      <c r="B39" s="111"/>
      <c r="C39" s="2"/>
      <c r="D39" s="3"/>
      <c r="E39" s="50"/>
      <c r="F39" s="519"/>
      <c r="G39" s="519"/>
      <c r="H39" s="519"/>
      <c r="I39" s="519"/>
      <c r="J39" s="519"/>
      <c r="K39" s="519"/>
      <c r="L39" s="519"/>
      <c r="M39" s="519"/>
      <c r="N39" s="519"/>
      <c r="O39" s="519"/>
      <c r="P39" s="519"/>
      <c r="Q39" s="519"/>
      <c r="R39" s="519"/>
      <c r="S39" s="519"/>
      <c r="T39" s="519"/>
      <c r="U39" s="519"/>
      <c r="V39" s="519"/>
      <c r="W39" s="519"/>
      <c r="X39" s="519"/>
      <c r="Y39" s="519"/>
      <c r="Z39" s="519"/>
      <c r="AA39" s="519"/>
      <c r="AB39" s="519"/>
      <c r="AC39" s="519"/>
      <c r="AD39" s="57"/>
      <c r="AE39" s="13"/>
      <c r="AF39" s="123"/>
      <c r="AG39" s="123"/>
      <c r="AH39" s="123"/>
      <c r="AI39" s="124"/>
      <c r="AJ39" s="123"/>
    </row>
    <row r="40" spans="2:108" ht="22.5" customHeight="1">
      <c r="B40" s="111"/>
      <c r="C40" s="2"/>
      <c r="D40" s="3"/>
      <c r="E40" s="50"/>
      <c r="F40" s="519"/>
      <c r="G40" s="519"/>
      <c r="H40" s="519"/>
      <c r="I40" s="519"/>
      <c r="J40" s="519"/>
      <c r="K40" s="519"/>
      <c r="L40" s="519"/>
      <c r="M40" s="519"/>
      <c r="N40" s="519"/>
      <c r="O40" s="519"/>
      <c r="P40" s="519"/>
      <c r="Q40" s="519"/>
      <c r="R40" s="519"/>
      <c r="S40" s="519"/>
      <c r="T40" s="519"/>
      <c r="U40" s="519"/>
      <c r="V40" s="519"/>
      <c r="W40" s="519"/>
      <c r="X40" s="519"/>
      <c r="Y40" s="519"/>
      <c r="Z40" s="519"/>
      <c r="AA40" s="519"/>
      <c r="AB40" s="519"/>
      <c r="AC40" s="519"/>
      <c r="AD40" s="57"/>
      <c r="AE40" s="13"/>
      <c r="AF40" s="123"/>
      <c r="AG40" s="123"/>
      <c r="AH40" s="123"/>
      <c r="AI40" s="124"/>
      <c r="AJ40" s="123"/>
      <c r="AL40" s="6"/>
      <c r="AM40" s="4"/>
      <c r="AN40" s="4"/>
      <c r="DB40" s="7"/>
      <c r="DC40" s="8"/>
      <c r="DD40" s="8"/>
    </row>
    <row r="41" spans="2:108" ht="22.5" customHeight="1">
      <c r="B41" s="111"/>
      <c r="C41" s="2"/>
      <c r="D41" s="3"/>
      <c r="E41" s="50"/>
      <c r="F41" s="519"/>
      <c r="G41" s="519"/>
      <c r="H41" s="519"/>
      <c r="I41" s="519"/>
      <c r="J41" s="519"/>
      <c r="K41" s="519"/>
      <c r="L41" s="519"/>
      <c r="M41" s="519"/>
      <c r="N41" s="519"/>
      <c r="O41" s="519"/>
      <c r="P41" s="519"/>
      <c r="Q41" s="519"/>
      <c r="R41" s="519"/>
      <c r="S41" s="519"/>
      <c r="T41" s="519"/>
      <c r="U41" s="519"/>
      <c r="V41" s="519"/>
      <c r="W41" s="519"/>
      <c r="X41" s="519"/>
      <c r="Y41" s="519"/>
      <c r="Z41" s="519"/>
      <c r="AA41" s="519"/>
      <c r="AB41" s="519"/>
      <c r="AC41" s="519"/>
      <c r="AD41" s="57"/>
      <c r="AE41" s="13"/>
      <c r="AF41" s="123"/>
      <c r="AG41" s="123"/>
      <c r="AH41" s="123"/>
      <c r="AI41" s="124"/>
      <c r="AJ41" s="123"/>
      <c r="AK41" s="5"/>
      <c r="AL41" s="6"/>
      <c r="AM41" s="4"/>
      <c r="AN41" s="4"/>
      <c r="DB41" s="7"/>
      <c r="DC41" s="8"/>
      <c r="DD41" s="8"/>
    </row>
    <row r="42" spans="2:108" ht="22.5" customHeight="1">
      <c r="B42" s="111"/>
      <c r="C42" s="2"/>
      <c r="D42" s="3"/>
      <c r="E42" s="50"/>
      <c r="F42" s="519"/>
      <c r="G42" s="519"/>
      <c r="H42" s="519"/>
      <c r="I42" s="519"/>
      <c r="J42" s="519"/>
      <c r="K42" s="519"/>
      <c r="L42" s="519"/>
      <c r="M42" s="519"/>
      <c r="N42" s="519"/>
      <c r="O42" s="519"/>
      <c r="P42" s="519"/>
      <c r="Q42" s="519"/>
      <c r="R42" s="519"/>
      <c r="S42" s="519"/>
      <c r="T42" s="519"/>
      <c r="U42" s="519"/>
      <c r="V42" s="519"/>
      <c r="W42" s="519"/>
      <c r="X42" s="519"/>
      <c r="Y42" s="519"/>
      <c r="Z42" s="519"/>
      <c r="AA42" s="519"/>
      <c r="AB42" s="519"/>
      <c r="AC42" s="519"/>
      <c r="AD42" s="57"/>
      <c r="AE42" s="13"/>
      <c r="AF42" s="123"/>
      <c r="AG42" s="124"/>
      <c r="AH42" s="123"/>
      <c r="AI42" s="4"/>
      <c r="AJ42" s="4"/>
      <c r="AK42" s="5"/>
    </row>
    <row r="43" spans="2:108" ht="22.5" customHeight="1">
      <c r="B43" s="111"/>
      <c r="C43" s="2"/>
      <c r="D43" s="3"/>
      <c r="E43" s="50"/>
      <c r="F43" s="519"/>
      <c r="G43" s="519"/>
      <c r="H43" s="519"/>
      <c r="I43" s="519"/>
      <c r="J43" s="519"/>
      <c r="K43" s="519"/>
      <c r="L43" s="519"/>
      <c r="M43" s="519"/>
      <c r="N43" s="519"/>
      <c r="O43" s="519"/>
      <c r="P43" s="519"/>
      <c r="Q43" s="519"/>
      <c r="R43" s="519"/>
      <c r="S43" s="519"/>
      <c r="T43" s="519"/>
      <c r="U43" s="519"/>
      <c r="V43" s="519"/>
      <c r="W43" s="519"/>
      <c r="X43" s="519"/>
      <c r="Y43" s="519"/>
      <c r="Z43" s="519"/>
      <c r="AA43" s="519"/>
      <c r="AB43" s="519"/>
      <c r="AC43" s="519"/>
      <c r="AD43" s="57"/>
      <c r="AE43" s="13"/>
      <c r="AF43" s="123"/>
      <c r="AG43" s="124"/>
      <c r="AH43" s="123"/>
      <c r="AI43" s="4"/>
      <c r="AJ43" s="4"/>
    </row>
    <row r="44" spans="2:108" ht="22.5" customHeight="1">
      <c r="B44" s="111"/>
      <c r="C44" s="2"/>
      <c r="D44" s="3"/>
      <c r="E44" s="50"/>
      <c r="F44" s="519"/>
      <c r="G44" s="519"/>
      <c r="H44" s="519"/>
      <c r="I44" s="519"/>
      <c r="J44" s="519"/>
      <c r="K44" s="519"/>
      <c r="L44" s="519"/>
      <c r="M44" s="519"/>
      <c r="N44" s="519"/>
      <c r="O44" s="519"/>
      <c r="P44" s="519"/>
      <c r="Q44" s="519"/>
      <c r="R44" s="519"/>
      <c r="S44" s="519"/>
      <c r="T44" s="519"/>
      <c r="U44" s="519"/>
      <c r="V44" s="519"/>
      <c r="W44" s="519"/>
      <c r="X44" s="519"/>
      <c r="Y44" s="519"/>
      <c r="Z44" s="519"/>
      <c r="AA44" s="519"/>
      <c r="AB44" s="519"/>
      <c r="AC44" s="519"/>
      <c r="AD44" s="57"/>
      <c r="AE44" s="13"/>
      <c r="AF44" s="123"/>
      <c r="AG44" s="123"/>
      <c r="AH44" s="123"/>
      <c r="AI44" s="124"/>
      <c r="AJ44" s="123"/>
    </row>
    <row r="45" spans="2:108" ht="22.5" customHeight="1">
      <c r="B45" s="111"/>
      <c r="C45" s="2"/>
      <c r="D45" s="3"/>
      <c r="E45" s="50"/>
      <c r="F45" s="519"/>
      <c r="G45" s="519"/>
      <c r="H45" s="519"/>
      <c r="I45" s="519"/>
      <c r="J45" s="519"/>
      <c r="K45" s="519"/>
      <c r="L45" s="519"/>
      <c r="M45" s="519"/>
      <c r="N45" s="519"/>
      <c r="O45" s="519"/>
      <c r="P45" s="519"/>
      <c r="Q45" s="519"/>
      <c r="R45" s="519"/>
      <c r="S45" s="519"/>
      <c r="T45" s="519"/>
      <c r="U45" s="519"/>
      <c r="V45" s="519"/>
      <c r="W45" s="519"/>
      <c r="X45" s="519"/>
      <c r="Y45" s="519"/>
      <c r="Z45" s="519"/>
      <c r="AA45" s="519"/>
      <c r="AB45" s="519"/>
      <c r="AC45" s="519"/>
      <c r="AD45" s="57"/>
      <c r="AE45" s="13"/>
      <c r="AF45" s="123"/>
      <c r="AG45" s="123"/>
      <c r="AH45" s="123"/>
      <c r="AI45" s="124"/>
      <c r="AJ45" s="123"/>
    </row>
    <row r="46" spans="2:108" ht="22.5" customHeight="1">
      <c r="B46" s="111"/>
      <c r="C46" s="2"/>
      <c r="D46" s="3"/>
      <c r="E46" s="50"/>
      <c r="F46" s="519"/>
      <c r="G46" s="519"/>
      <c r="H46" s="519"/>
      <c r="I46" s="519"/>
      <c r="J46" s="519"/>
      <c r="K46" s="519"/>
      <c r="L46" s="519"/>
      <c r="M46" s="519"/>
      <c r="N46" s="519"/>
      <c r="O46" s="519"/>
      <c r="P46" s="519"/>
      <c r="Q46" s="519"/>
      <c r="R46" s="519"/>
      <c r="S46" s="519"/>
      <c r="T46" s="519"/>
      <c r="U46" s="519"/>
      <c r="V46" s="519"/>
      <c r="W46" s="519"/>
      <c r="X46" s="519"/>
      <c r="Y46" s="519"/>
      <c r="Z46" s="519"/>
      <c r="AA46" s="519"/>
      <c r="AB46" s="519"/>
      <c r="AC46" s="519"/>
      <c r="AD46" s="57"/>
      <c r="AE46" s="13"/>
      <c r="AF46" s="123"/>
      <c r="AG46" s="123"/>
      <c r="AH46" s="123"/>
      <c r="AI46" s="124"/>
      <c r="AJ46" s="123"/>
    </row>
    <row r="47" spans="2:108" ht="22.5" customHeight="1">
      <c r="B47" s="111"/>
      <c r="C47" s="2"/>
      <c r="D47" s="3"/>
      <c r="E47" s="50"/>
      <c r="F47" s="519"/>
      <c r="G47" s="519"/>
      <c r="H47" s="519"/>
      <c r="I47" s="519"/>
      <c r="J47" s="519"/>
      <c r="K47" s="519"/>
      <c r="L47" s="519"/>
      <c r="M47" s="519"/>
      <c r="N47" s="519"/>
      <c r="O47" s="519"/>
      <c r="P47" s="519"/>
      <c r="Q47" s="519"/>
      <c r="R47" s="519"/>
      <c r="S47" s="519"/>
      <c r="T47" s="519"/>
      <c r="U47" s="519"/>
      <c r="V47" s="519"/>
      <c r="W47" s="519"/>
      <c r="X47" s="519"/>
      <c r="Y47" s="519"/>
      <c r="Z47" s="519"/>
      <c r="AA47" s="519"/>
      <c r="AB47" s="519"/>
      <c r="AC47" s="519"/>
      <c r="AD47" s="57"/>
      <c r="AE47" s="13"/>
      <c r="AF47" s="123"/>
      <c r="AG47" s="123"/>
      <c r="AH47" s="123"/>
      <c r="AI47" s="124"/>
      <c r="AJ47" s="123"/>
    </row>
    <row r="48" spans="2:108" ht="22.5" customHeight="1">
      <c r="B48" s="111"/>
      <c r="C48" s="2"/>
      <c r="D48" s="3"/>
      <c r="E48" s="50"/>
      <c r="F48" s="519"/>
      <c r="G48" s="519"/>
      <c r="H48" s="519"/>
      <c r="I48" s="519"/>
      <c r="J48" s="519"/>
      <c r="K48" s="519"/>
      <c r="L48" s="519"/>
      <c r="M48" s="519"/>
      <c r="N48" s="519"/>
      <c r="O48" s="519"/>
      <c r="P48" s="519"/>
      <c r="Q48" s="519"/>
      <c r="R48" s="519"/>
      <c r="S48" s="519"/>
      <c r="T48" s="519"/>
      <c r="U48" s="519"/>
      <c r="V48" s="519"/>
      <c r="W48" s="519"/>
      <c r="X48" s="519"/>
      <c r="Y48" s="519"/>
      <c r="Z48" s="519"/>
      <c r="AA48" s="519"/>
      <c r="AB48" s="519"/>
      <c r="AC48" s="519"/>
      <c r="AD48" s="57"/>
      <c r="AE48" s="13"/>
      <c r="AF48" s="123"/>
      <c r="AG48" s="123"/>
      <c r="AH48" s="123"/>
      <c r="AI48" s="124"/>
      <c r="AJ48" s="123"/>
    </row>
    <row r="49" spans="2:36" ht="22.5" customHeight="1">
      <c r="B49" s="111"/>
      <c r="C49" s="2"/>
      <c r="D49" s="3"/>
      <c r="E49" s="50"/>
      <c r="F49" s="519"/>
      <c r="G49" s="519"/>
      <c r="H49" s="519"/>
      <c r="I49" s="519"/>
      <c r="J49" s="519"/>
      <c r="K49" s="519"/>
      <c r="L49" s="519"/>
      <c r="M49" s="519"/>
      <c r="N49" s="519"/>
      <c r="O49" s="519"/>
      <c r="P49" s="519"/>
      <c r="Q49" s="519"/>
      <c r="R49" s="519"/>
      <c r="S49" s="519"/>
      <c r="T49" s="519"/>
      <c r="U49" s="519"/>
      <c r="V49" s="519"/>
      <c r="W49" s="519"/>
      <c r="X49" s="519"/>
      <c r="Y49" s="519"/>
      <c r="Z49" s="519"/>
      <c r="AA49" s="519"/>
      <c r="AB49" s="519"/>
      <c r="AC49" s="519"/>
      <c r="AD49" s="57"/>
      <c r="AE49" s="13"/>
      <c r="AF49" s="123"/>
      <c r="AG49" s="123"/>
      <c r="AH49" s="123"/>
      <c r="AI49" s="124"/>
      <c r="AJ49" s="123"/>
    </row>
    <row r="50" spans="2:36" ht="22.5" customHeight="1">
      <c r="B50" s="111"/>
      <c r="C50" s="2"/>
      <c r="D50" s="3"/>
      <c r="E50" s="50"/>
      <c r="F50" s="519"/>
      <c r="G50" s="519"/>
      <c r="H50" s="519"/>
      <c r="I50" s="519"/>
      <c r="J50" s="519"/>
      <c r="K50" s="519"/>
      <c r="L50" s="519"/>
      <c r="M50" s="519"/>
      <c r="N50" s="519"/>
      <c r="O50" s="519"/>
      <c r="P50" s="519"/>
      <c r="Q50" s="519"/>
      <c r="R50" s="519"/>
      <c r="S50" s="519"/>
      <c r="T50" s="519"/>
      <c r="U50" s="519"/>
      <c r="V50" s="519"/>
      <c r="W50" s="519"/>
      <c r="X50" s="519"/>
      <c r="Y50" s="519"/>
      <c r="Z50" s="519"/>
      <c r="AA50" s="519"/>
      <c r="AB50" s="519"/>
      <c r="AC50" s="519"/>
      <c r="AD50" s="57"/>
      <c r="AE50" s="13"/>
      <c r="AF50" s="123"/>
      <c r="AG50" s="123"/>
      <c r="AH50" s="123"/>
      <c r="AI50" s="124"/>
      <c r="AJ50" s="123"/>
    </row>
    <row r="51" spans="2:36" ht="22.5" customHeight="1">
      <c r="B51" s="111"/>
      <c r="C51" s="2"/>
      <c r="D51" s="3"/>
      <c r="E51" s="50"/>
      <c r="F51" s="519"/>
      <c r="G51" s="519"/>
      <c r="H51" s="519"/>
      <c r="I51" s="519"/>
      <c r="J51" s="519"/>
      <c r="K51" s="519"/>
      <c r="L51" s="519"/>
      <c r="M51" s="519"/>
      <c r="N51" s="519"/>
      <c r="O51" s="519"/>
      <c r="P51" s="519"/>
      <c r="Q51" s="519"/>
      <c r="R51" s="519"/>
      <c r="S51" s="519"/>
      <c r="T51" s="519"/>
      <c r="U51" s="519"/>
      <c r="V51" s="519"/>
      <c r="W51" s="519"/>
      <c r="X51" s="519"/>
      <c r="Y51" s="519"/>
      <c r="Z51" s="519"/>
      <c r="AA51" s="519"/>
      <c r="AB51" s="519"/>
      <c r="AC51" s="519"/>
      <c r="AD51" s="57"/>
      <c r="AE51" s="13"/>
      <c r="AF51" s="123"/>
      <c r="AG51" s="123"/>
      <c r="AH51" s="123"/>
      <c r="AI51" s="124"/>
      <c r="AJ51" s="123"/>
    </row>
    <row r="52" spans="2:36" ht="22.5" customHeight="1">
      <c r="B52" s="125"/>
      <c r="C52" s="2"/>
      <c r="D52" s="3"/>
      <c r="E52" s="50"/>
      <c r="F52" s="519"/>
      <c r="G52" s="519"/>
      <c r="H52" s="519"/>
      <c r="I52" s="519"/>
      <c r="J52" s="519"/>
      <c r="K52" s="519"/>
      <c r="L52" s="519"/>
      <c r="M52" s="519"/>
      <c r="N52" s="519"/>
      <c r="O52" s="519"/>
      <c r="P52" s="519"/>
      <c r="Q52" s="519"/>
      <c r="R52" s="519"/>
      <c r="S52" s="519"/>
      <c r="T52" s="519"/>
      <c r="U52" s="519"/>
      <c r="V52" s="519"/>
      <c r="W52" s="519"/>
      <c r="X52" s="519"/>
      <c r="Y52" s="519"/>
      <c r="Z52" s="519"/>
      <c r="AA52" s="519"/>
      <c r="AB52" s="519"/>
      <c r="AC52" s="519"/>
      <c r="AD52" s="57"/>
      <c r="AE52" s="13"/>
      <c r="AF52" s="123"/>
      <c r="AG52" s="123"/>
      <c r="AH52" s="123"/>
      <c r="AI52" s="124"/>
      <c r="AJ52" s="123"/>
    </row>
    <row r="53" spans="2:36" ht="22.5" customHeight="1">
      <c r="B53" s="125"/>
      <c r="C53" s="2"/>
      <c r="D53" s="3"/>
      <c r="E53" s="50"/>
      <c r="F53" s="519"/>
      <c r="G53" s="519"/>
      <c r="H53" s="519"/>
      <c r="I53" s="519"/>
      <c r="J53" s="519"/>
      <c r="K53" s="519"/>
      <c r="L53" s="519"/>
      <c r="M53" s="519"/>
      <c r="N53" s="519"/>
      <c r="O53" s="519"/>
      <c r="P53" s="519"/>
      <c r="Q53" s="519"/>
      <c r="R53" s="519"/>
      <c r="S53" s="519"/>
      <c r="T53" s="519"/>
      <c r="U53" s="519"/>
      <c r="V53" s="519"/>
      <c r="W53" s="519"/>
      <c r="X53" s="519"/>
      <c r="Y53" s="519"/>
      <c r="Z53" s="519"/>
      <c r="AA53" s="519"/>
      <c r="AB53" s="519"/>
      <c r="AC53" s="519"/>
      <c r="AD53" s="57"/>
      <c r="AE53" s="13"/>
      <c r="AF53" s="123"/>
      <c r="AG53" s="123"/>
      <c r="AH53" s="123"/>
      <c r="AI53" s="124"/>
      <c r="AJ53" s="123"/>
    </row>
    <row r="54" spans="2:36" ht="22.5" customHeight="1">
      <c r="B54" s="125"/>
      <c r="C54" s="2"/>
      <c r="D54" s="3"/>
      <c r="E54" s="50"/>
      <c r="F54" s="519"/>
      <c r="G54" s="519"/>
      <c r="H54" s="519"/>
      <c r="I54" s="519"/>
      <c r="J54" s="519"/>
      <c r="K54" s="519"/>
      <c r="L54" s="519"/>
      <c r="M54" s="519"/>
      <c r="N54" s="519"/>
      <c r="O54" s="519"/>
      <c r="P54" s="519"/>
      <c r="Q54" s="519"/>
      <c r="R54" s="519"/>
      <c r="S54" s="519"/>
      <c r="T54" s="519"/>
      <c r="U54" s="519"/>
      <c r="V54" s="519"/>
      <c r="W54" s="519"/>
      <c r="X54" s="519"/>
      <c r="Y54" s="519"/>
      <c r="Z54" s="519"/>
      <c r="AA54" s="519"/>
      <c r="AB54" s="519"/>
      <c r="AC54" s="519"/>
      <c r="AD54" s="57"/>
      <c r="AE54" s="13"/>
      <c r="AF54" s="123"/>
      <c r="AG54" s="123"/>
      <c r="AH54" s="123"/>
      <c r="AI54" s="124"/>
      <c r="AJ54" s="123"/>
    </row>
    <row r="55" spans="2:36" ht="22.5" customHeight="1">
      <c r="B55" s="125"/>
      <c r="C55" s="2"/>
      <c r="D55" s="3"/>
      <c r="E55" s="50"/>
      <c r="F55" s="519"/>
      <c r="G55" s="519"/>
      <c r="H55" s="519"/>
      <c r="I55" s="519"/>
      <c r="J55" s="519"/>
      <c r="K55" s="519"/>
      <c r="L55" s="519"/>
      <c r="M55" s="519"/>
      <c r="N55" s="519"/>
      <c r="O55" s="519"/>
      <c r="P55" s="519"/>
      <c r="Q55" s="519"/>
      <c r="R55" s="519"/>
      <c r="S55" s="519"/>
      <c r="T55" s="519"/>
      <c r="U55" s="519"/>
      <c r="V55" s="519"/>
      <c r="W55" s="519"/>
      <c r="X55" s="519"/>
      <c r="Y55" s="519"/>
      <c r="Z55" s="519"/>
      <c r="AA55" s="519"/>
      <c r="AB55" s="519"/>
      <c r="AC55" s="519"/>
      <c r="AD55" s="57"/>
      <c r="AE55" s="13"/>
      <c r="AF55" s="123"/>
      <c r="AG55" s="123"/>
      <c r="AH55" s="123"/>
      <c r="AI55" s="124"/>
      <c r="AJ55" s="123"/>
    </row>
    <row r="56" spans="2:36" ht="22.5" customHeight="1">
      <c r="B56" s="125"/>
      <c r="C56" s="2"/>
      <c r="D56" s="3"/>
      <c r="E56" s="50"/>
      <c r="F56" s="519"/>
      <c r="G56" s="519"/>
      <c r="H56" s="519"/>
      <c r="I56" s="519"/>
      <c r="J56" s="519"/>
      <c r="K56" s="519"/>
      <c r="L56" s="519"/>
      <c r="M56" s="519"/>
      <c r="N56" s="519"/>
      <c r="O56" s="519"/>
      <c r="P56" s="519"/>
      <c r="Q56" s="519"/>
      <c r="R56" s="519"/>
      <c r="S56" s="519"/>
      <c r="T56" s="519"/>
      <c r="U56" s="519"/>
      <c r="V56" s="519"/>
      <c r="W56" s="519"/>
      <c r="X56" s="519"/>
      <c r="Y56" s="519"/>
      <c r="Z56" s="519"/>
      <c r="AA56" s="519"/>
      <c r="AB56" s="519"/>
      <c r="AC56" s="519"/>
      <c r="AD56" s="57"/>
      <c r="AE56" s="13"/>
      <c r="AF56" s="123"/>
      <c r="AG56" s="123"/>
      <c r="AH56" s="123"/>
      <c r="AI56" s="124"/>
      <c r="AJ56" s="123"/>
    </row>
    <row r="57" spans="2:36" ht="22.5" customHeight="1">
      <c r="B57" s="125"/>
      <c r="C57" s="2"/>
      <c r="D57" s="3"/>
      <c r="E57" s="50"/>
      <c r="F57" s="519"/>
      <c r="G57" s="519"/>
      <c r="H57" s="519"/>
      <c r="I57" s="519"/>
      <c r="J57" s="519"/>
      <c r="K57" s="519"/>
      <c r="L57" s="519"/>
      <c r="M57" s="519"/>
      <c r="N57" s="519"/>
      <c r="O57" s="519"/>
      <c r="P57" s="519"/>
      <c r="Q57" s="519"/>
      <c r="R57" s="519"/>
      <c r="S57" s="519"/>
      <c r="T57" s="519"/>
      <c r="U57" s="519"/>
      <c r="V57" s="519"/>
      <c r="W57" s="519"/>
      <c r="X57" s="519"/>
      <c r="Y57" s="519"/>
      <c r="Z57" s="519"/>
      <c r="AA57" s="519"/>
      <c r="AB57" s="519"/>
      <c r="AC57" s="519"/>
      <c r="AD57" s="57"/>
      <c r="AE57" s="13"/>
      <c r="AF57" s="123"/>
      <c r="AG57" s="123"/>
      <c r="AH57" s="123"/>
      <c r="AI57" s="124"/>
      <c r="AJ57" s="123"/>
    </row>
    <row r="58" spans="2:36" ht="22.5" customHeight="1">
      <c r="B58" s="125"/>
      <c r="C58" s="2"/>
      <c r="D58" s="3"/>
      <c r="E58" s="50"/>
      <c r="F58" s="519"/>
      <c r="G58" s="519"/>
      <c r="H58" s="519"/>
      <c r="I58" s="519"/>
      <c r="J58" s="519"/>
      <c r="K58" s="519"/>
      <c r="L58" s="519"/>
      <c r="M58" s="519"/>
      <c r="N58" s="519"/>
      <c r="O58" s="519"/>
      <c r="P58" s="519"/>
      <c r="Q58" s="519"/>
      <c r="R58" s="519"/>
      <c r="S58" s="519"/>
      <c r="T58" s="519"/>
      <c r="U58" s="519"/>
      <c r="V58" s="519"/>
      <c r="W58" s="519"/>
      <c r="X58" s="519"/>
      <c r="Y58" s="519"/>
      <c r="Z58" s="519"/>
      <c r="AA58" s="519"/>
      <c r="AB58" s="519"/>
      <c r="AC58" s="519"/>
      <c r="AD58" s="57"/>
      <c r="AE58" s="13"/>
      <c r="AF58" s="123"/>
      <c r="AG58" s="123"/>
      <c r="AH58" s="123"/>
      <c r="AI58" s="124"/>
      <c r="AJ58" s="123"/>
    </row>
    <row r="59" spans="2:36" ht="22.5" customHeight="1">
      <c r="B59" s="125"/>
      <c r="C59" s="2"/>
      <c r="D59" s="3"/>
      <c r="E59" s="50"/>
      <c r="F59" s="519"/>
      <c r="G59" s="519"/>
      <c r="H59" s="519"/>
      <c r="I59" s="519"/>
      <c r="J59" s="519"/>
      <c r="K59" s="519"/>
      <c r="L59" s="519"/>
      <c r="M59" s="519"/>
      <c r="N59" s="519"/>
      <c r="O59" s="519"/>
      <c r="P59" s="519"/>
      <c r="Q59" s="519"/>
      <c r="R59" s="519"/>
      <c r="S59" s="519"/>
      <c r="T59" s="519"/>
      <c r="U59" s="519"/>
      <c r="V59" s="519"/>
      <c r="W59" s="519"/>
      <c r="X59" s="519"/>
      <c r="Y59" s="519"/>
      <c r="Z59" s="519"/>
      <c r="AA59" s="519"/>
      <c r="AB59" s="519"/>
      <c r="AC59" s="519"/>
      <c r="AD59" s="57"/>
      <c r="AE59" s="13"/>
      <c r="AF59" s="123"/>
      <c r="AG59" s="123"/>
      <c r="AH59" s="123"/>
      <c r="AI59" s="124"/>
      <c r="AJ59" s="123"/>
    </row>
    <row r="60" spans="2:36" ht="22.5" customHeight="1">
      <c r="B60" s="125"/>
      <c r="C60" s="2"/>
      <c r="D60" s="3"/>
      <c r="E60" s="50"/>
      <c r="F60" s="519"/>
      <c r="G60" s="519"/>
      <c r="H60" s="519"/>
      <c r="I60" s="519"/>
      <c r="J60" s="519"/>
      <c r="K60" s="519"/>
      <c r="L60" s="519"/>
      <c r="M60" s="519"/>
      <c r="N60" s="519"/>
      <c r="O60" s="519"/>
      <c r="P60" s="519"/>
      <c r="Q60" s="519"/>
      <c r="R60" s="519"/>
      <c r="S60" s="519"/>
      <c r="T60" s="519"/>
      <c r="U60" s="519"/>
      <c r="V60" s="519"/>
      <c r="W60" s="519"/>
      <c r="X60" s="519"/>
      <c r="Y60" s="519"/>
      <c r="Z60" s="519"/>
      <c r="AA60" s="519"/>
      <c r="AB60" s="519"/>
      <c r="AC60" s="519"/>
      <c r="AD60" s="57"/>
      <c r="AE60" s="13"/>
      <c r="AF60" s="123"/>
      <c r="AG60" s="123"/>
      <c r="AH60" s="123"/>
      <c r="AI60" s="124"/>
      <c r="AJ60" s="123"/>
    </row>
    <row r="61" spans="2:36" ht="22.5" customHeight="1">
      <c r="B61" s="125"/>
      <c r="C61" s="2"/>
      <c r="D61" s="3"/>
      <c r="E61" s="50"/>
      <c r="F61" s="519"/>
      <c r="G61" s="519"/>
      <c r="H61" s="519"/>
      <c r="I61" s="519"/>
      <c r="J61" s="519"/>
      <c r="K61" s="519"/>
      <c r="L61" s="519"/>
      <c r="M61" s="519"/>
      <c r="N61" s="519"/>
      <c r="O61" s="519"/>
      <c r="P61" s="519"/>
      <c r="Q61" s="519"/>
      <c r="R61" s="519"/>
      <c r="S61" s="519"/>
      <c r="T61" s="519"/>
      <c r="U61" s="519"/>
      <c r="V61" s="519"/>
      <c r="W61" s="519"/>
      <c r="X61" s="519"/>
      <c r="Y61" s="519"/>
      <c r="Z61" s="519"/>
      <c r="AA61" s="519"/>
      <c r="AB61" s="519"/>
      <c r="AC61" s="519"/>
      <c r="AD61" s="57"/>
      <c r="AE61" s="13"/>
      <c r="AF61" s="123"/>
      <c r="AG61" s="123"/>
      <c r="AH61" s="123"/>
      <c r="AI61" s="124"/>
      <c r="AJ61" s="123"/>
    </row>
    <row r="62" spans="2:36" ht="22.5" customHeight="1">
      <c r="B62" s="125"/>
      <c r="C62" s="2"/>
      <c r="D62" s="3"/>
      <c r="E62" s="50"/>
      <c r="F62" s="519"/>
      <c r="G62" s="519"/>
      <c r="H62" s="519"/>
      <c r="I62" s="519"/>
      <c r="J62" s="519"/>
      <c r="K62" s="519"/>
      <c r="L62" s="519"/>
      <c r="M62" s="519"/>
      <c r="N62" s="519"/>
      <c r="O62" s="519"/>
      <c r="P62" s="519"/>
      <c r="Q62" s="519"/>
      <c r="R62" s="519"/>
      <c r="S62" s="519"/>
      <c r="T62" s="519"/>
      <c r="U62" s="519"/>
      <c r="V62" s="519"/>
      <c r="W62" s="519"/>
      <c r="X62" s="519"/>
      <c r="Y62" s="519"/>
      <c r="Z62" s="519"/>
      <c r="AA62" s="519"/>
      <c r="AB62" s="519"/>
      <c r="AC62" s="519"/>
      <c r="AD62" s="57"/>
      <c r="AE62" s="13"/>
      <c r="AF62" s="123"/>
      <c r="AG62" s="123"/>
      <c r="AH62" s="123"/>
      <c r="AI62" s="124"/>
      <c r="AJ62" s="123"/>
    </row>
    <row r="63" spans="2:36" ht="22.5" customHeight="1">
      <c r="B63" s="125"/>
      <c r="C63" s="2"/>
      <c r="D63" s="3"/>
      <c r="E63" s="50"/>
      <c r="F63" s="519"/>
      <c r="G63" s="519"/>
      <c r="H63" s="519"/>
      <c r="I63" s="519"/>
      <c r="J63" s="519"/>
      <c r="K63" s="519"/>
      <c r="L63" s="519"/>
      <c r="M63" s="519"/>
      <c r="N63" s="519"/>
      <c r="O63" s="519"/>
      <c r="P63" s="519"/>
      <c r="Q63" s="519"/>
      <c r="R63" s="519"/>
      <c r="S63" s="519"/>
      <c r="T63" s="519"/>
      <c r="U63" s="519"/>
      <c r="V63" s="519"/>
      <c r="W63" s="519"/>
      <c r="X63" s="519"/>
      <c r="Y63" s="519"/>
      <c r="Z63" s="519"/>
      <c r="AA63" s="519"/>
      <c r="AB63" s="519"/>
      <c r="AC63" s="519"/>
      <c r="AD63" s="57"/>
      <c r="AE63" s="13"/>
      <c r="AF63" s="123"/>
      <c r="AG63" s="123"/>
      <c r="AH63" s="123"/>
      <c r="AI63" s="124"/>
      <c r="AJ63" s="123"/>
    </row>
    <row r="64" spans="2:36" ht="22.5" customHeight="1">
      <c r="B64" s="125"/>
      <c r="C64" s="2"/>
      <c r="D64" s="3"/>
      <c r="E64" s="50"/>
      <c r="F64" s="519"/>
      <c r="G64" s="519"/>
      <c r="H64" s="519"/>
      <c r="I64" s="519"/>
      <c r="J64" s="519"/>
      <c r="K64" s="519"/>
      <c r="L64" s="519"/>
      <c r="M64" s="519"/>
      <c r="N64" s="519"/>
      <c r="O64" s="519"/>
      <c r="P64" s="519"/>
      <c r="Q64" s="519"/>
      <c r="R64" s="519"/>
      <c r="S64" s="519"/>
      <c r="T64" s="519"/>
      <c r="U64" s="519"/>
      <c r="V64" s="519"/>
      <c r="W64" s="519"/>
      <c r="X64" s="519"/>
      <c r="Y64" s="519"/>
      <c r="Z64" s="519"/>
      <c r="AA64" s="519"/>
      <c r="AB64" s="519"/>
      <c r="AC64" s="519"/>
      <c r="AD64" s="57"/>
      <c r="AE64" s="13"/>
      <c r="AF64" s="123"/>
      <c r="AG64" s="123"/>
      <c r="AH64" s="123"/>
      <c r="AI64" s="124"/>
      <c r="AJ64" s="123"/>
    </row>
    <row r="65" spans="2:43" ht="22.5" customHeight="1">
      <c r="B65" s="125"/>
      <c r="C65" s="2"/>
      <c r="D65" s="3"/>
      <c r="E65" s="50"/>
      <c r="F65" s="519"/>
      <c r="G65" s="519"/>
      <c r="H65" s="519"/>
      <c r="I65" s="519"/>
      <c r="J65" s="519"/>
      <c r="K65" s="519"/>
      <c r="L65" s="519"/>
      <c r="M65" s="519"/>
      <c r="N65" s="519"/>
      <c r="O65" s="519"/>
      <c r="P65" s="519"/>
      <c r="Q65" s="519"/>
      <c r="R65" s="519"/>
      <c r="S65" s="519"/>
      <c r="T65" s="519"/>
      <c r="U65" s="519"/>
      <c r="V65" s="519"/>
      <c r="W65" s="519"/>
      <c r="X65" s="519"/>
      <c r="Y65" s="519"/>
      <c r="Z65" s="519"/>
      <c r="AA65" s="519"/>
      <c r="AB65" s="519"/>
      <c r="AC65" s="519"/>
      <c r="AD65" s="57"/>
      <c r="AE65" s="13"/>
      <c r="AF65" s="123"/>
      <c r="AG65" s="123"/>
      <c r="AH65" s="123"/>
      <c r="AI65" s="124"/>
      <c r="AJ65" s="123"/>
      <c r="AM65" s="4"/>
      <c r="AN65" s="4"/>
      <c r="AP65" s="5"/>
      <c r="AQ65" s="6"/>
    </row>
    <row r="66" spans="2:43" ht="22.5" customHeight="1">
      <c r="B66" s="125"/>
      <c r="C66" s="2"/>
      <c r="D66" s="3"/>
      <c r="E66" s="50"/>
      <c r="F66" s="519"/>
      <c r="G66" s="519"/>
      <c r="H66" s="519"/>
      <c r="I66" s="519"/>
      <c r="J66" s="519"/>
      <c r="K66" s="519"/>
      <c r="L66" s="519"/>
      <c r="M66" s="519"/>
      <c r="N66" s="519"/>
      <c r="O66" s="519"/>
      <c r="P66" s="519"/>
      <c r="Q66" s="519"/>
      <c r="R66" s="519"/>
      <c r="S66" s="519"/>
      <c r="T66" s="519"/>
      <c r="U66" s="519"/>
      <c r="V66" s="519"/>
      <c r="W66" s="519"/>
      <c r="X66" s="519"/>
      <c r="Y66" s="519"/>
      <c r="Z66" s="519"/>
      <c r="AA66" s="519"/>
      <c r="AB66" s="519"/>
      <c r="AC66" s="519"/>
      <c r="AD66" s="57"/>
      <c r="AE66" s="13"/>
      <c r="AF66" s="126"/>
      <c r="AG66" s="123"/>
      <c r="AH66" s="123"/>
      <c r="AI66" s="124"/>
      <c r="AJ66" s="123"/>
      <c r="AM66" s="4"/>
      <c r="AN66" s="4"/>
      <c r="AP66" s="5"/>
      <c r="AQ66" s="6"/>
    </row>
    <row r="67" spans="2:43" ht="22.5" customHeight="1">
      <c r="B67" s="125"/>
      <c r="C67" s="2"/>
      <c r="D67" s="3"/>
      <c r="E67" s="50"/>
      <c r="F67" s="519"/>
      <c r="G67" s="519"/>
      <c r="H67" s="519"/>
      <c r="I67" s="519"/>
      <c r="J67" s="519"/>
      <c r="K67" s="519"/>
      <c r="L67" s="519"/>
      <c r="M67" s="519"/>
      <c r="N67" s="519"/>
      <c r="O67" s="519"/>
      <c r="P67" s="519"/>
      <c r="Q67" s="519"/>
      <c r="R67" s="519"/>
      <c r="S67" s="519"/>
      <c r="T67" s="519"/>
      <c r="U67" s="519"/>
      <c r="V67" s="519"/>
      <c r="W67" s="519"/>
      <c r="X67" s="519"/>
      <c r="Y67" s="519"/>
      <c r="Z67" s="519"/>
      <c r="AA67" s="519"/>
      <c r="AB67" s="519"/>
      <c r="AC67" s="519"/>
      <c r="AD67" s="57"/>
      <c r="AE67" s="13"/>
      <c r="AF67" s="126"/>
      <c r="AG67" s="126"/>
      <c r="AH67" s="126"/>
      <c r="AI67" s="127"/>
      <c r="AJ67" s="126"/>
      <c r="AM67" s="4"/>
      <c r="AN67" s="4"/>
      <c r="AP67" s="5"/>
      <c r="AQ67" s="6"/>
    </row>
    <row r="68" spans="2:43" ht="22.5" customHeight="1">
      <c r="B68" s="125"/>
      <c r="C68" s="2"/>
      <c r="D68" s="3"/>
      <c r="E68" s="50"/>
      <c r="F68" s="519"/>
      <c r="G68" s="519"/>
      <c r="H68" s="519"/>
      <c r="I68" s="519"/>
      <c r="J68" s="519"/>
      <c r="K68" s="519"/>
      <c r="L68" s="519"/>
      <c r="M68" s="519"/>
      <c r="N68" s="519"/>
      <c r="O68" s="519"/>
      <c r="P68" s="519"/>
      <c r="Q68" s="519"/>
      <c r="R68" s="519"/>
      <c r="S68" s="519"/>
      <c r="T68" s="519"/>
      <c r="U68" s="519"/>
      <c r="V68" s="519"/>
      <c r="W68" s="519"/>
      <c r="X68" s="519"/>
      <c r="Y68" s="519"/>
      <c r="Z68" s="519"/>
      <c r="AA68" s="519"/>
      <c r="AB68" s="519"/>
      <c r="AC68" s="519"/>
      <c r="AD68" s="57"/>
      <c r="AE68" s="13"/>
      <c r="AF68" s="126"/>
      <c r="AG68" s="126"/>
      <c r="AH68" s="126"/>
      <c r="AI68" s="127"/>
      <c r="AJ68" s="126"/>
      <c r="AM68" s="4"/>
      <c r="AN68" s="4"/>
      <c r="AP68" s="5"/>
      <c r="AQ68" s="6"/>
    </row>
    <row r="69" spans="2:43" ht="22.5" customHeight="1" thickBot="1">
      <c r="B69" s="125"/>
      <c r="C69" s="2"/>
      <c r="D69" s="3"/>
      <c r="E69" s="128"/>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30"/>
      <c r="AE69" s="13"/>
      <c r="AF69" s="126"/>
      <c r="AG69" s="126"/>
      <c r="AH69" s="126"/>
      <c r="AI69" s="127"/>
      <c r="AJ69" s="126"/>
      <c r="AM69" s="4"/>
      <c r="AN69" s="4"/>
      <c r="AP69" s="5"/>
      <c r="AQ69" s="6"/>
    </row>
    <row r="70" spans="2:43" ht="18.75" customHeight="1" thickTop="1">
      <c r="B70" s="131"/>
      <c r="C70" s="2"/>
      <c r="D70" s="3"/>
      <c r="E70" s="601" t="s">
        <v>134</v>
      </c>
      <c r="F70" s="601"/>
      <c r="G70" s="601"/>
      <c r="H70" s="601"/>
      <c r="I70" s="601"/>
      <c r="J70" s="601"/>
      <c r="K70" s="601"/>
      <c r="L70" s="601"/>
      <c r="M70" s="601"/>
      <c r="N70" s="601"/>
      <c r="O70" s="601"/>
      <c r="P70" s="601"/>
      <c r="Q70" s="601"/>
      <c r="R70" s="601"/>
      <c r="S70" s="601"/>
      <c r="T70" s="601"/>
      <c r="U70" s="601"/>
      <c r="V70" s="601"/>
      <c r="W70" s="601"/>
      <c r="X70" s="601"/>
      <c r="Y70" s="601"/>
      <c r="Z70" s="601"/>
      <c r="AA70" s="601"/>
      <c r="AB70" s="601"/>
      <c r="AC70" s="601"/>
      <c r="AD70" s="601"/>
      <c r="AE70" s="13"/>
      <c r="AF70" s="126"/>
      <c r="AG70" s="126"/>
      <c r="AH70" s="126"/>
      <c r="AI70" s="127"/>
      <c r="AJ70" s="126"/>
      <c r="AM70" s="4"/>
      <c r="AN70" s="4"/>
      <c r="AP70" s="5"/>
      <c r="AQ70" s="6"/>
    </row>
    <row r="71" spans="2:43">
      <c r="AF71" s="126"/>
      <c r="AG71" s="126"/>
      <c r="AH71" s="126"/>
      <c r="AI71" s="127"/>
      <c r="AJ71" s="126"/>
    </row>
    <row r="72" spans="2:43">
      <c r="AF72" s="132"/>
      <c r="AG72" s="126"/>
      <c r="AH72" s="126"/>
      <c r="AI72" s="127"/>
      <c r="AJ72" s="126"/>
    </row>
    <row r="73" spans="2:43" ht="22.5" customHeight="1">
      <c r="B73" s="111"/>
      <c r="C73" s="2"/>
      <c r="D73" s="3"/>
      <c r="E73" s="50"/>
      <c r="F73" s="112" t="s">
        <v>481</v>
      </c>
      <c r="G73" s="519" t="s">
        <v>132</v>
      </c>
      <c r="H73" s="519"/>
      <c r="I73" s="519"/>
      <c r="J73" s="519"/>
      <c r="K73" s="519"/>
      <c r="L73" s="519"/>
      <c r="N73" s="518" t="s">
        <v>112</v>
      </c>
      <c r="O73" s="519"/>
      <c r="P73" s="114">
        <v>20</v>
      </c>
      <c r="Q73" s="517" t="s">
        <v>103</v>
      </c>
      <c r="R73" s="494">
        <v>9</v>
      </c>
      <c r="S73" s="517" t="s">
        <v>104</v>
      </c>
      <c r="T73" s="494">
        <v>1</v>
      </c>
      <c r="U73" s="517" t="s">
        <v>105</v>
      </c>
      <c r="V73" s="594">
        <f>AI73</f>
        <v>2</v>
      </c>
      <c r="W73" s="594"/>
      <c r="X73" s="519" t="s">
        <v>133</v>
      </c>
      <c r="Y73" s="519"/>
      <c r="Z73" s="519"/>
      <c r="AA73" s="519"/>
      <c r="AB73" s="519"/>
      <c r="AC73" s="519"/>
      <c r="AD73" s="57"/>
      <c r="AE73" s="13"/>
      <c r="AH73" s="495" t="str">
        <f>CONCATENATE(N73,DBCS(P73),Q73,DBCS(R73),S73,DBCS(T73),U73)</f>
        <v>平成２０年９月１日</v>
      </c>
      <c r="AI73" s="496">
        <f>WEEKDAY(AH73,1)</f>
        <v>2</v>
      </c>
      <c r="AJ73" s="110"/>
    </row>
    <row r="74" spans="2:43" ht="13.5">
      <c r="AF74" s="106"/>
      <c r="AG74" s="132"/>
      <c r="AH74" s="132"/>
      <c r="AI74" s="133"/>
      <c r="AJ74" s="126"/>
    </row>
    <row r="75" spans="2:43" ht="13.5">
      <c r="AF75" s="106"/>
      <c r="AG75" s="106"/>
      <c r="AH75" s="106"/>
      <c r="AI75" s="134"/>
      <c r="AJ75" s="106"/>
    </row>
    <row r="76" spans="2:43" ht="13.5">
      <c r="AF76" s="106"/>
      <c r="AG76" s="106"/>
      <c r="AH76" s="106"/>
      <c r="AI76" s="134"/>
    </row>
    <row r="77" spans="2:43" ht="13.5">
      <c r="AG77" s="106"/>
      <c r="AH77" s="106"/>
      <c r="AI77" s="134"/>
    </row>
  </sheetData>
  <sheetProtection formatRows="0" insertRows="0" selectLockedCells="1" autoFilter="0"/>
  <mergeCells count="36">
    <mergeCell ref="M2:P2"/>
    <mergeCell ref="Q2:T2"/>
    <mergeCell ref="U3:W3"/>
    <mergeCell ref="X3:AD3"/>
    <mergeCell ref="U4:W4"/>
    <mergeCell ref="X4:AD4"/>
    <mergeCell ref="I5:K5"/>
    <mergeCell ref="L5:M5"/>
    <mergeCell ref="Q5:T5"/>
    <mergeCell ref="V5:W5"/>
    <mergeCell ref="H6:I6"/>
    <mergeCell ref="Q6:T6"/>
    <mergeCell ref="F12:AC12"/>
    <mergeCell ref="H7:I7"/>
    <mergeCell ref="Q7:T7"/>
    <mergeCell ref="H8:I8"/>
    <mergeCell ref="Q8:T8"/>
    <mergeCell ref="V8:AC8"/>
    <mergeCell ref="E9:G9"/>
    <mergeCell ref="H9:J9"/>
    <mergeCell ref="K9:M9"/>
    <mergeCell ref="N9:P9"/>
    <mergeCell ref="Q9:S9"/>
    <mergeCell ref="T9:AA9"/>
    <mergeCell ref="T10:AA10"/>
    <mergeCell ref="AB9:AD9"/>
    <mergeCell ref="E32:AD32"/>
    <mergeCell ref="E70:AD70"/>
    <mergeCell ref="V73:W73"/>
    <mergeCell ref="F18:AC18"/>
    <mergeCell ref="N23:AC23"/>
    <mergeCell ref="V25:W25"/>
    <mergeCell ref="X25:Z25"/>
    <mergeCell ref="V26:W26"/>
    <mergeCell ref="X26:Z26"/>
    <mergeCell ref="N21:AA21"/>
  </mergeCells>
  <phoneticPr fontId="2"/>
  <conditionalFormatting sqref="U8">
    <cfRule type="expression" dxfId="1" priority="1" stopIfTrue="1">
      <formula>$U$8="市長　　　　印"</formula>
    </cfRule>
  </conditionalFormatting>
  <dataValidations xWindow="599" yWindow="552" count="14">
    <dataValidation imeMode="hiragana" allowBlank="1" showInputMessage="1" showErrorMessage="1" promptTitle="－－－　対馬市長名　－－－－－－－－－－－－－－－－" prompt="_x000a_　今現在の対馬市長に就任している方の氏名を入力。_x000a__x000a_　【 入力の仕方 】_x000a_　文字と文字の間に１つ空白を入れ、姓と名の間には_x000a_　さらに１つ空白を入れる。_x000a__x000a_　（入力例）　　山猫　が姓で　三郎　が名なら_x000a_　　　　　　　　　山 ＿ 猫 ＿ ＿ 三 ＿ 郎" sqref="AH12 AH16:AH17" xr:uid="{00000000-0002-0000-0F00-000000000000}"/>
    <dataValidation type="list" imeMode="hiragana" allowBlank="1" showInputMessage="1" showErrorMessage="1" sqref="B10" xr:uid="{00000000-0002-0000-0F00-000001000000}">
      <formula1>"市長決裁,副市長決裁,部長決裁"</formula1>
    </dataValidation>
    <dataValidation imeMode="hiragana" allowBlank="1" showErrorMessage="1" promptTitle="－－－　何代目　－－－－－－－－－－－" prompt="_x000a_　何代目の対馬市長であるかを入力する。_x000a__x000a_　【入力の仕方】_x000a_　（第△台）　△に数字を入れる。" sqref="AH13" xr:uid="{00000000-0002-0000-0F00-000002000000}"/>
    <dataValidation imeMode="hiragana" allowBlank="1" showInputMessage="1" showErrorMessage="1" promptTitle="－－－　教育委員長名　－－－－－－－－－－－－－－－－" prompt="_x000a_　今現在の教育委員長に就任している方の氏名を入力。_x000a__x000a_　【 入力の仕方 】_x000a_　文字と文字の間に１つ空白を入れ、姓と名の間には_x000a_　さらに１つ空白を入れる。_x000a__x000a_　（入力例）　　山猫　が姓で　太郎　が名なら_x000a_　　　　　　　　　山 ＿ 猫 ＿ ＿ 太 ＿ 郎" sqref="AH14" xr:uid="{00000000-0002-0000-0F00-000003000000}"/>
    <dataValidation type="list" allowBlank="1" showInputMessage="1" showErrorMessage="1" sqref="X4:AD4" xr:uid="{00000000-0002-0000-0F00-000004000000}">
      <formula1>"第　　種,第 １ 種,第 ２ 種,第 ３ 種,第 ４ 種"</formula1>
    </dataValidation>
    <dataValidation type="list" imeMode="hiragana" allowBlank="1" showInputMessage="1" sqref="I5:K5" xr:uid="{00000000-0002-0000-0F00-000005000000}">
      <formula1>"事務連絡,対教総第"</formula1>
    </dataValidation>
    <dataValidation type="list" allowBlank="1" showInputMessage="1" sqref="X5 J6:J8" xr:uid="{00000000-0002-0000-0F00-000006000000}">
      <formula1>$AM$2:$DD$2</formula1>
    </dataValidation>
    <dataValidation type="list" allowBlank="1" showInputMessage="1" sqref="Z5 L6:L8" xr:uid="{00000000-0002-0000-0F00-000007000000}">
      <formula1>$AM$2:$AX$2</formula1>
    </dataValidation>
    <dataValidation type="list" allowBlank="1" showInputMessage="1" sqref="AB5 N6:N8" xr:uid="{00000000-0002-0000-0F00-000008000000}">
      <formula1>$AM$2:$BQ$2</formula1>
    </dataValidation>
    <dataValidation imeMode="hiragana" allowBlank="1" showInputMessage="1" showErrorMessage="1" promptTitle="－－－　何代目　－－－－－－－－－－－" prompt="_x000a_　何代目の対馬市長であるかを入力する。_x000a__x000a_　【入力の仕方】_x000a_　（第△台）　△に数字を入れる。" sqref="AH11 AH15" xr:uid="{00000000-0002-0000-0F00-000009000000}"/>
    <dataValidation imeMode="hiragana" allowBlank="1" showInputMessage="1" showErrorMessage="1" promptTitle="－－－　あなたの氏名　－－－－－－－－－－－" prompt="_x000a_　あなたの氏名を入力。_x000a__x000a_　【 入力の仕方 】_x000a_　文字と文字の間に１つ空白を入れ、姓と名の間には_x000a_　さらに１つ空白を入れる。_x000a__x000a_　（入力例）　　山猫　が姓で　太郎　が名なら_x000a_　　　　　　　　　山 ＿ 猫 ＿ ＿ 太 ＿ 郎" sqref="AH4" xr:uid="{00000000-0002-0000-0F00-00000A000000}"/>
    <dataValidation imeMode="hiragana" allowBlank="1" showInputMessage="1" showErrorMessage="1" promptTitle="－－－－－－－－－－－－－" prompt="_x000a_　内定者の住所（所在地）" sqref="N23:AC23" xr:uid="{00000000-0002-0000-0F00-00000B000000}"/>
    <dataValidation imeMode="hiragana" allowBlank="1" showInputMessage="1" showErrorMessage="1" promptTitle="－－－－－－－－－－－－－" prompt="_x000a_　内定者の氏名（名称）" sqref="N21:N22 AB21:AC22" xr:uid="{00000000-0002-0000-0F00-00000C000000}"/>
    <dataValidation imeMode="hiragana" allowBlank="1" showInputMessage="1" showErrorMessage="1" sqref="V36:W37 X35:X37 F35:U37 F38:X69 F34:X34 Y34:AD69 E34:E69 E73:AD73 W35 Q11:AA11 T9 H6:H8 F12:F14 G12:AC17 F9:P11 AB9:AC11 AD21:AD27 N24:AC27 E21:M27 AD9:AD19 F18:AC18 E9:E19 E20:AD20 F16 Q9:S10 E28:AD31" xr:uid="{00000000-0002-0000-0F00-00000D000000}"/>
  </dataValidations>
  <printOptions horizontalCentered="1"/>
  <pageMargins left="0.86614173228346458" right="0.86614173228346458" top="0.78740157480314965" bottom="0.39370078740157483" header="0.51181102362204722" footer="0.51181102362204722"/>
  <pageSetup paperSize="9"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20"/>
  </sheetPr>
  <dimension ref="E1:BD57"/>
  <sheetViews>
    <sheetView showGridLines="0" defaultGridColor="0" view="pageBreakPreview" colorId="55" zoomScaleNormal="100" zoomScaleSheetLayoutView="110" workbookViewId="0">
      <selection activeCell="N26" sqref="N26:W26"/>
    </sheetView>
  </sheetViews>
  <sheetFormatPr defaultColWidth="3" defaultRowHeight="22.5" customHeight="1"/>
  <cols>
    <col min="1" max="1" width="1.25" style="418" customWidth="1"/>
    <col min="2" max="2" width="17.5" style="418" customWidth="1"/>
    <col min="3" max="4" width="1.25" style="418" customWidth="1"/>
    <col min="5" max="33" width="3.125" style="418" customWidth="1"/>
    <col min="34" max="35" width="1.25" style="418" customWidth="1"/>
    <col min="36" max="36" width="16.25" style="418" customWidth="1"/>
    <col min="37" max="37" width="1.25" style="418" customWidth="1"/>
    <col min="38" max="39" width="3.75" style="418" customWidth="1"/>
    <col min="40" max="40" width="12.5" style="418" customWidth="1"/>
    <col min="41" max="41" width="15.875" style="418" bestFit="1" customWidth="1"/>
    <col min="42" max="55" width="8.75" style="418" customWidth="1"/>
    <col min="56" max="74" width="4.375" style="418" customWidth="1"/>
    <col min="75" max="16384" width="3" style="418"/>
  </cols>
  <sheetData>
    <row r="1" spans="5:56" ht="22.5" customHeight="1">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O1" s="419" t="s">
        <v>519</v>
      </c>
      <c r="AP1" s="419" t="s">
        <v>520</v>
      </c>
      <c r="AQ1" s="419" t="s">
        <v>521</v>
      </c>
    </row>
    <row r="2" spans="5:56" ht="30" customHeight="1">
      <c r="E2" s="759" t="s">
        <v>317</v>
      </c>
      <c r="F2" s="760"/>
      <c r="G2" s="760"/>
      <c r="H2" s="760"/>
      <c r="I2" s="760"/>
      <c r="J2" s="760"/>
      <c r="K2" s="760"/>
      <c r="L2" s="760"/>
      <c r="M2" s="760"/>
      <c r="N2" s="760"/>
      <c r="O2" s="760"/>
      <c r="P2" s="760"/>
      <c r="Q2" s="760"/>
      <c r="R2" s="760"/>
      <c r="S2" s="760"/>
      <c r="T2" s="760"/>
      <c r="U2" s="760"/>
      <c r="V2" s="760"/>
      <c r="W2" s="760"/>
      <c r="X2" s="760"/>
      <c r="Y2" s="760"/>
      <c r="Z2" s="760"/>
      <c r="AA2" s="760"/>
      <c r="AB2" s="760"/>
      <c r="AC2" s="760"/>
      <c r="AD2" s="760"/>
      <c r="AE2" s="760"/>
      <c r="AF2" s="760"/>
      <c r="AG2" s="760"/>
    </row>
    <row r="3" spans="5:56" ht="45" customHeight="1">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O3" s="420" t="s">
        <v>522</v>
      </c>
      <c r="AP3" s="420" t="s">
        <v>523</v>
      </c>
      <c r="AQ3" s="420" t="s">
        <v>524</v>
      </c>
      <c r="AR3" s="420">
        <v>42079</v>
      </c>
      <c r="AS3" s="420">
        <v>42080</v>
      </c>
      <c r="AT3" s="420">
        <v>42081</v>
      </c>
      <c r="AU3" s="420">
        <v>42082</v>
      </c>
      <c r="AV3" s="420">
        <v>42083</v>
      </c>
      <c r="AW3" s="420">
        <v>42084</v>
      </c>
      <c r="AX3" s="420">
        <v>42085</v>
      </c>
      <c r="AY3" s="420">
        <v>42086</v>
      </c>
      <c r="AZ3" s="420">
        <v>42087</v>
      </c>
      <c r="BA3" s="420">
        <v>42088</v>
      </c>
      <c r="BB3" s="420">
        <v>42089</v>
      </c>
      <c r="BC3" s="420">
        <v>42090</v>
      </c>
      <c r="BD3" s="420">
        <v>42091</v>
      </c>
    </row>
    <row r="4" spans="5:56" ht="18.75" customHeight="1">
      <c r="E4" s="475"/>
      <c r="F4" s="475"/>
      <c r="G4" s="475"/>
      <c r="H4" s="475"/>
      <c r="I4" s="475"/>
      <c r="J4" s="475"/>
      <c r="K4" s="475"/>
      <c r="L4" s="475"/>
      <c r="M4" s="475"/>
      <c r="N4" s="475"/>
      <c r="O4" s="475"/>
      <c r="P4" s="475"/>
      <c r="Q4" s="475"/>
      <c r="R4" s="475"/>
      <c r="S4" s="475"/>
      <c r="T4" s="475"/>
      <c r="U4" s="475"/>
      <c r="V4" s="475"/>
      <c r="W4" s="475"/>
      <c r="X4" s="761" t="s">
        <v>494</v>
      </c>
      <c r="Y4" s="761"/>
      <c r="Z4" s="761"/>
      <c r="AA4" s="761"/>
      <c r="AB4" s="761"/>
      <c r="AC4" s="761"/>
      <c r="AD4" s="761"/>
      <c r="AE4" s="761"/>
      <c r="AF4" s="761"/>
      <c r="AG4" s="761"/>
      <c r="AO4" s="419"/>
      <c r="AP4" s="419"/>
      <c r="AQ4" s="419"/>
      <c r="AR4" s="419"/>
      <c r="AS4" s="419"/>
      <c r="AT4" s="419"/>
      <c r="AU4" s="419"/>
      <c r="AV4" s="419"/>
      <c r="AW4" s="419"/>
      <c r="AX4" s="419"/>
      <c r="AY4" s="419"/>
      <c r="AZ4" s="419"/>
      <c r="BA4" s="419"/>
    </row>
    <row r="5" spans="5:56" ht="33.75" customHeight="1">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O5" s="419"/>
      <c r="AP5" s="419"/>
      <c r="AQ5" s="419"/>
      <c r="AR5" s="419"/>
      <c r="AS5" s="419"/>
      <c r="AT5" s="419"/>
      <c r="AU5" s="419"/>
      <c r="AV5" s="419"/>
      <c r="AW5" s="419"/>
      <c r="AX5" s="419"/>
      <c r="AY5" s="419"/>
      <c r="AZ5" s="419"/>
      <c r="BA5" s="419"/>
    </row>
    <row r="6" spans="5:56" ht="18.75" customHeight="1">
      <c r="E6" s="475"/>
      <c r="F6" s="538" t="s">
        <v>525</v>
      </c>
      <c r="G6" s="539"/>
      <c r="H6" s="539"/>
      <c r="I6" s="539"/>
      <c r="J6" s="539"/>
      <c r="K6" s="539"/>
      <c r="L6" s="539"/>
      <c r="M6" s="539"/>
      <c r="N6" s="539"/>
      <c r="O6" s="539"/>
      <c r="P6" s="539"/>
      <c r="Q6" s="539"/>
      <c r="R6" s="539"/>
      <c r="S6" s="539"/>
      <c r="T6" s="539"/>
      <c r="U6" s="539"/>
      <c r="V6" s="475"/>
      <c r="W6" s="475"/>
      <c r="X6" s="475"/>
      <c r="Y6" s="475"/>
      <c r="Z6" s="475"/>
      <c r="AA6" s="475"/>
      <c r="AB6" s="475"/>
      <c r="AC6" s="475"/>
      <c r="AD6" s="475"/>
      <c r="AE6" s="475"/>
      <c r="AF6" s="475"/>
      <c r="AG6" s="475"/>
      <c r="AO6" s="419"/>
      <c r="AP6" s="419"/>
      <c r="AQ6" s="419"/>
      <c r="AR6" s="419"/>
      <c r="AS6" s="419"/>
      <c r="AT6" s="419"/>
      <c r="AU6" s="419"/>
      <c r="AV6" s="419"/>
      <c r="AW6" s="419"/>
      <c r="AX6" s="419"/>
      <c r="AY6" s="419"/>
      <c r="AZ6" s="419"/>
      <c r="BA6" s="419"/>
    </row>
    <row r="7" spans="5:56" ht="18.75" customHeight="1">
      <c r="E7" s="475"/>
      <c r="F7" s="500" t="s">
        <v>526</v>
      </c>
      <c r="G7" s="475"/>
      <c r="H7" s="475"/>
      <c r="I7" s="475"/>
      <c r="J7" s="475"/>
      <c r="K7" s="475"/>
      <c r="L7" s="475"/>
      <c r="M7" s="475"/>
      <c r="N7" s="475"/>
      <c r="O7" s="475"/>
      <c r="P7" s="475"/>
      <c r="Q7" s="475"/>
      <c r="R7" s="475"/>
      <c r="S7" s="475"/>
      <c r="T7" s="475"/>
      <c r="U7" s="475"/>
      <c r="V7" s="475"/>
      <c r="W7" s="475"/>
      <c r="X7" s="475"/>
      <c r="Y7" s="475"/>
      <c r="Z7" s="475"/>
      <c r="AA7" s="475"/>
      <c r="AB7" s="475"/>
      <c r="AC7" s="475"/>
      <c r="AD7" s="475"/>
      <c r="AE7" s="475"/>
      <c r="AF7" s="475"/>
      <c r="AG7" s="475"/>
    </row>
    <row r="8" spans="5:56" ht="33.75" customHeight="1">
      <c r="E8" s="475"/>
      <c r="F8" s="475"/>
      <c r="G8" s="475"/>
      <c r="H8" s="475"/>
      <c r="I8" s="475"/>
      <c r="J8" s="475"/>
      <c r="K8" s="475"/>
      <c r="L8" s="475"/>
      <c r="M8" s="475"/>
      <c r="N8" s="475"/>
      <c r="O8" s="475"/>
      <c r="P8" s="475"/>
      <c r="Q8" s="475"/>
      <c r="R8" s="475"/>
      <c r="S8" s="475"/>
      <c r="T8" s="475"/>
      <c r="U8" s="475"/>
      <c r="V8" s="475"/>
      <c r="W8" s="475"/>
      <c r="X8" s="475"/>
      <c r="Y8" s="475"/>
      <c r="Z8" s="475"/>
      <c r="AA8" s="475"/>
      <c r="AB8" s="475"/>
      <c r="AC8" s="475"/>
      <c r="AD8" s="475"/>
      <c r="AE8" s="475"/>
      <c r="AF8" s="475"/>
      <c r="AG8" s="475"/>
    </row>
    <row r="9" spans="5:56" ht="18.75" customHeight="1">
      <c r="E9" s="475"/>
      <c r="F9" s="475"/>
      <c r="G9" s="475"/>
      <c r="H9" s="475"/>
      <c r="I9" s="475"/>
      <c r="J9" s="475"/>
      <c r="K9" s="475"/>
      <c r="L9" s="475"/>
      <c r="M9" s="475"/>
      <c r="N9" s="475"/>
      <c r="O9" s="475"/>
      <c r="P9" s="762" t="s">
        <v>527</v>
      </c>
      <c r="Q9" s="762"/>
      <c r="R9" s="762"/>
      <c r="S9" s="762"/>
      <c r="T9" s="762"/>
      <c r="U9" s="762"/>
      <c r="V9" s="762"/>
      <c r="W9" s="762"/>
      <c r="X9" s="762"/>
      <c r="Y9" s="762"/>
      <c r="Z9" s="762"/>
      <c r="AA9" s="762"/>
      <c r="AB9" s="762"/>
      <c r="AC9" s="762"/>
      <c r="AD9" s="762"/>
      <c r="AE9" s="475"/>
      <c r="AF9" s="475"/>
      <c r="AG9" s="475"/>
    </row>
    <row r="10" spans="5:56" ht="33.75" customHeight="1">
      <c r="E10" s="475"/>
      <c r="F10" s="475"/>
      <c r="G10" s="475"/>
      <c r="H10" s="475"/>
      <c r="I10" s="475"/>
      <c r="J10" s="475"/>
      <c r="K10" s="475"/>
      <c r="L10" s="475"/>
      <c r="M10" s="475"/>
      <c r="N10" s="475"/>
      <c r="O10" s="475"/>
      <c r="P10" s="475"/>
      <c r="Q10" s="475"/>
      <c r="R10" s="475"/>
      <c r="S10" s="475"/>
      <c r="T10" s="475"/>
      <c r="U10" s="475"/>
      <c r="V10" s="475"/>
      <c r="W10" s="475"/>
      <c r="X10" s="475"/>
      <c r="Y10" s="475"/>
      <c r="Z10" s="475"/>
      <c r="AA10" s="475"/>
      <c r="AB10" s="475"/>
      <c r="AC10" s="475"/>
      <c r="AD10" s="475"/>
      <c r="AE10" s="475"/>
      <c r="AF10" s="475"/>
      <c r="AG10" s="475"/>
    </row>
    <row r="11" spans="5:56" ht="26.25" customHeight="1">
      <c r="E11" s="526"/>
      <c r="F11" s="525" t="s">
        <v>495</v>
      </c>
      <c r="G11" s="526"/>
      <c r="H11" s="526"/>
      <c r="I11" s="526"/>
      <c r="J11" s="526"/>
      <c r="K11" s="526"/>
      <c r="L11" s="526"/>
      <c r="M11" s="526"/>
      <c r="N11" s="526"/>
      <c r="O11" s="526"/>
      <c r="P11" s="526"/>
      <c r="Q11" s="526"/>
      <c r="R11" s="526"/>
      <c r="S11" s="526"/>
      <c r="T11" s="526"/>
      <c r="U11" s="526"/>
      <c r="V11" s="526"/>
      <c r="W11" s="526"/>
      <c r="X11" s="526"/>
      <c r="Y11" s="526"/>
      <c r="Z11" s="526"/>
      <c r="AA11" s="526"/>
      <c r="AB11" s="526"/>
      <c r="AC11" s="526"/>
      <c r="AD11" s="526"/>
      <c r="AE11" s="526"/>
      <c r="AF11" s="526"/>
      <c r="AG11" s="526"/>
      <c r="AI11" s="425"/>
      <c r="AK11" s="426"/>
      <c r="AL11" s="426"/>
      <c r="AM11" s="426"/>
      <c r="AN11" s="426"/>
    </row>
    <row r="12" spans="5:56" ht="26.25" customHeight="1">
      <c r="E12" s="526"/>
      <c r="F12" s="525" t="s">
        <v>361</v>
      </c>
      <c r="G12" s="526"/>
      <c r="H12" s="526"/>
      <c r="I12" s="526"/>
      <c r="J12" s="526"/>
      <c r="K12" s="526"/>
      <c r="L12" s="526"/>
      <c r="M12" s="526"/>
      <c r="N12" s="526"/>
      <c r="O12" s="526"/>
      <c r="P12" s="526"/>
      <c r="Q12" s="526"/>
      <c r="R12" s="526"/>
      <c r="S12" s="526"/>
      <c r="T12" s="526"/>
      <c r="U12" s="526"/>
      <c r="V12" s="526"/>
      <c r="W12" s="526"/>
      <c r="X12" s="526"/>
      <c r="Y12" s="526"/>
      <c r="Z12" s="526"/>
      <c r="AA12" s="526"/>
      <c r="AB12" s="526"/>
      <c r="AC12" s="526"/>
      <c r="AD12" s="526"/>
      <c r="AE12" s="526"/>
      <c r="AF12" s="526"/>
      <c r="AG12" s="526"/>
      <c r="AI12" s="427"/>
      <c r="AK12" s="427"/>
      <c r="AL12" s="428"/>
      <c r="AM12" s="429" t="str">
        <f>SUBSTITUTE(AJ12,"　"," ")</f>
        <v/>
      </c>
      <c r="AN12" s="428"/>
    </row>
    <row r="13" spans="5:56" ht="22.5" customHeight="1">
      <c r="E13" s="526"/>
      <c r="F13" s="525"/>
      <c r="G13" s="526"/>
      <c r="H13" s="526"/>
      <c r="I13" s="526"/>
      <c r="J13" s="526"/>
      <c r="K13" s="526"/>
      <c r="L13" s="526"/>
      <c r="M13" s="526"/>
      <c r="N13" s="526"/>
      <c r="O13" s="526"/>
      <c r="P13" s="526"/>
      <c r="Q13" s="526"/>
      <c r="R13" s="526"/>
      <c r="S13" s="526"/>
      <c r="T13" s="526"/>
      <c r="U13" s="526"/>
      <c r="V13" s="526"/>
      <c r="W13" s="526"/>
      <c r="X13" s="526"/>
      <c r="Y13" s="526"/>
      <c r="Z13" s="526"/>
      <c r="AA13" s="526"/>
      <c r="AB13" s="526"/>
      <c r="AC13" s="526"/>
      <c r="AD13" s="526"/>
      <c r="AE13" s="526"/>
      <c r="AF13" s="526"/>
      <c r="AG13" s="526"/>
      <c r="AI13" s="430"/>
      <c r="AK13" s="431"/>
      <c r="AL13" s="431"/>
      <c r="AM13" s="432"/>
      <c r="AN13" s="431"/>
    </row>
    <row r="14" spans="5:56" ht="22.5" customHeight="1">
      <c r="E14" s="652" t="s">
        <v>78</v>
      </c>
      <c r="F14" s="652"/>
      <c r="G14" s="652"/>
      <c r="H14" s="652"/>
      <c r="I14" s="652"/>
      <c r="J14" s="652"/>
      <c r="K14" s="652"/>
      <c r="L14" s="652"/>
      <c r="M14" s="652"/>
      <c r="N14" s="652"/>
      <c r="O14" s="652"/>
      <c r="P14" s="652"/>
      <c r="Q14" s="652"/>
      <c r="R14" s="652"/>
      <c r="S14" s="652"/>
      <c r="T14" s="652"/>
      <c r="U14" s="652"/>
      <c r="V14" s="652"/>
      <c r="W14" s="652"/>
      <c r="X14" s="652"/>
      <c r="Y14" s="652"/>
      <c r="Z14" s="652"/>
      <c r="AA14" s="652"/>
      <c r="AB14" s="652"/>
      <c r="AC14" s="652"/>
      <c r="AD14" s="652"/>
      <c r="AE14" s="652"/>
      <c r="AF14" s="652"/>
      <c r="AG14" s="652"/>
      <c r="AI14" s="430"/>
      <c r="AK14" s="431"/>
      <c r="AL14" s="431"/>
      <c r="AM14" s="429" t="str">
        <f>SUBSTITUTE(AJ14,"　"," ")</f>
        <v/>
      </c>
      <c r="AN14" s="431"/>
    </row>
    <row r="15" spans="5:56" ht="22.5" customHeight="1">
      <c r="E15" s="526"/>
      <c r="F15" s="526"/>
      <c r="G15" s="526"/>
      <c r="H15" s="526"/>
      <c r="I15" s="526"/>
      <c r="J15" s="526"/>
      <c r="K15" s="526"/>
      <c r="L15" s="526"/>
      <c r="M15" s="526"/>
      <c r="N15" s="526"/>
      <c r="O15" s="526"/>
      <c r="P15" s="526"/>
      <c r="Q15" s="526"/>
      <c r="R15" s="526"/>
      <c r="S15" s="526"/>
      <c r="T15" s="526"/>
      <c r="U15" s="526"/>
      <c r="V15" s="526"/>
      <c r="W15" s="526"/>
      <c r="X15" s="526"/>
      <c r="Y15" s="526"/>
      <c r="Z15" s="526"/>
      <c r="AA15" s="526"/>
      <c r="AB15" s="526"/>
      <c r="AC15" s="526"/>
      <c r="AD15" s="526"/>
      <c r="AE15" s="526"/>
      <c r="AF15" s="526"/>
      <c r="AG15" s="526"/>
      <c r="AI15" s="430"/>
      <c r="AK15" s="431"/>
      <c r="AL15" s="431"/>
      <c r="AM15" s="432"/>
      <c r="AN15" s="431"/>
    </row>
    <row r="16" spans="5:56" ht="22.5" customHeight="1">
      <c r="E16" s="526"/>
      <c r="F16" s="526" t="s">
        <v>138</v>
      </c>
      <c r="G16" s="526"/>
      <c r="H16" s="526"/>
      <c r="I16" s="526"/>
      <c r="J16" s="526"/>
      <c r="K16" s="526"/>
      <c r="L16" s="526"/>
      <c r="M16" s="526"/>
      <c r="N16" s="506" t="e">
        <f>#REF!</f>
        <v>#REF!</v>
      </c>
      <c r="O16" s="526"/>
      <c r="P16" s="526"/>
      <c r="Q16" s="526"/>
      <c r="R16" s="526"/>
      <c r="S16" s="526"/>
      <c r="T16" s="526"/>
      <c r="U16" s="526"/>
      <c r="V16" s="526"/>
      <c r="W16" s="526"/>
      <c r="X16" s="526"/>
      <c r="Y16" s="526"/>
      <c r="Z16" s="526"/>
      <c r="AA16" s="526"/>
      <c r="AB16" s="526"/>
      <c r="AC16" s="526"/>
      <c r="AD16" s="526"/>
      <c r="AE16" s="526"/>
      <c r="AF16" s="526"/>
      <c r="AG16" s="526"/>
    </row>
    <row r="17" spans="5:40" ht="22.5" customHeight="1">
      <c r="E17" s="526"/>
      <c r="F17" s="526" t="s">
        <v>360</v>
      </c>
      <c r="G17" s="526"/>
      <c r="H17" s="526"/>
      <c r="I17" s="526"/>
      <c r="J17" s="526"/>
      <c r="K17" s="526"/>
      <c r="L17" s="526"/>
      <c r="M17" s="526"/>
      <c r="N17" s="506" t="e">
        <f>'内定伺　'!AH25&amp;"　～　"&amp;'内定伺　'!AH26</f>
        <v>#REF!</v>
      </c>
      <c r="O17" s="526"/>
      <c r="P17" s="526"/>
      <c r="Q17" s="526"/>
      <c r="R17" s="526"/>
      <c r="S17" s="526"/>
      <c r="T17" s="526"/>
      <c r="U17" s="526"/>
      <c r="V17" s="526"/>
      <c r="W17" s="526"/>
      <c r="X17" s="526"/>
      <c r="Y17" s="526"/>
      <c r="Z17" s="526"/>
      <c r="AA17" s="526"/>
      <c r="AB17" s="526"/>
      <c r="AC17" s="526"/>
      <c r="AD17" s="526"/>
      <c r="AE17" s="526"/>
      <c r="AF17" s="526"/>
      <c r="AG17" s="526"/>
    </row>
    <row r="18" spans="5:40" ht="22.5" customHeight="1">
      <c r="E18" s="526"/>
      <c r="F18" s="526" t="s">
        <v>362</v>
      </c>
      <c r="G18" s="526"/>
      <c r="H18" s="526"/>
      <c r="I18" s="526"/>
      <c r="J18" s="526"/>
      <c r="K18" s="526"/>
      <c r="L18" s="526"/>
      <c r="M18" s="526"/>
      <c r="N18" s="526"/>
      <c r="O18" s="526"/>
      <c r="P18" s="526"/>
      <c r="Q18" s="763"/>
      <c r="R18" s="763"/>
      <c r="S18" s="763"/>
      <c r="T18" s="763"/>
      <c r="U18" s="763"/>
      <c r="V18" s="763"/>
      <c r="W18" s="763"/>
      <c r="X18" s="763"/>
      <c r="Y18" s="526"/>
      <c r="Z18" s="506"/>
      <c r="AA18" s="526"/>
      <c r="AB18" s="526"/>
      <c r="AC18" s="526"/>
      <c r="AD18" s="526"/>
      <c r="AE18" s="526"/>
      <c r="AF18" s="526"/>
      <c r="AG18" s="526"/>
      <c r="AI18" s="430"/>
      <c r="AK18" s="431"/>
      <c r="AL18" s="431"/>
      <c r="AM18" s="429" t="str">
        <f>SUBSTITUTE(AJ18,"　"," ")</f>
        <v/>
      </c>
      <c r="AN18" s="431"/>
    </row>
    <row r="19" spans="5:40" ht="22.5" customHeight="1">
      <c r="E19" s="526"/>
      <c r="F19" s="540" t="s">
        <v>496</v>
      </c>
      <c r="G19" s="526"/>
      <c r="H19" s="526"/>
      <c r="I19" s="526"/>
      <c r="J19" s="526"/>
      <c r="K19" s="526"/>
      <c r="L19" s="526"/>
      <c r="M19" s="526"/>
      <c r="N19" s="526"/>
      <c r="O19" s="526"/>
      <c r="P19" s="526"/>
      <c r="Q19" s="526"/>
      <c r="R19" s="526"/>
      <c r="S19" s="526"/>
      <c r="T19" s="526"/>
      <c r="U19" s="526"/>
      <c r="V19" s="526"/>
      <c r="W19" s="526"/>
      <c r="X19" s="526"/>
      <c r="Y19" s="526"/>
      <c r="Z19" s="526"/>
      <c r="AA19" s="526"/>
      <c r="AB19" s="526"/>
      <c r="AC19" s="526"/>
      <c r="AD19" s="526"/>
      <c r="AE19" s="526"/>
      <c r="AF19" s="526"/>
      <c r="AG19" s="526"/>
    </row>
    <row r="20" spans="5:40" ht="22.5" customHeight="1">
      <c r="E20" s="526"/>
      <c r="F20" s="540" t="s">
        <v>497</v>
      </c>
      <c r="G20" s="526"/>
      <c r="H20" s="526"/>
      <c r="I20" s="526"/>
      <c r="J20" s="526"/>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row>
    <row r="21" spans="5:40" ht="22.5" customHeight="1">
      <c r="E21" s="526"/>
      <c r="F21" s="540" t="s">
        <v>498</v>
      </c>
      <c r="G21" s="526"/>
      <c r="H21" s="526"/>
      <c r="I21" s="526"/>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26"/>
      <c r="AG21" s="526"/>
    </row>
    <row r="22" spans="5:40" ht="22.5" customHeight="1">
      <c r="E22" s="526"/>
      <c r="F22" s="540" t="s">
        <v>499</v>
      </c>
      <c r="G22" s="526"/>
      <c r="H22" s="526"/>
      <c r="I22" s="526"/>
      <c r="J22" s="526"/>
      <c r="K22" s="526"/>
      <c r="L22" s="526"/>
      <c r="M22" s="526"/>
      <c r="N22" s="526"/>
      <c r="O22" s="526"/>
      <c r="P22" s="526"/>
      <c r="Q22" s="526"/>
      <c r="R22" s="526"/>
      <c r="S22" s="526"/>
      <c r="T22" s="526"/>
      <c r="U22" s="526"/>
      <c r="V22" s="526"/>
      <c r="W22" s="526"/>
      <c r="X22" s="526"/>
      <c r="Y22" s="526"/>
      <c r="Z22" s="526"/>
      <c r="AA22" s="526"/>
      <c r="AB22" s="526"/>
      <c r="AC22" s="526"/>
      <c r="AD22" s="526"/>
      <c r="AE22" s="526"/>
      <c r="AF22" s="526"/>
      <c r="AG22" s="526"/>
    </row>
    <row r="23" spans="5:40" ht="22.5" customHeight="1">
      <c r="E23" s="526"/>
      <c r="F23" s="540" t="s">
        <v>510</v>
      </c>
      <c r="G23" s="526"/>
      <c r="H23" s="526"/>
      <c r="I23" s="526"/>
      <c r="J23" s="526"/>
      <c r="K23" s="526"/>
      <c r="L23" s="526"/>
      <c r="M23" s="526"/>
      <c r="N23" s="526"/>
      <c r="O23" s="526"/>
      <c r="P23" s="526"/>
      <c r="Q23" s="526"/>
      <c r="R23" s="526"/>
      <c r="S23" s="526"/>
      <c r="T23" s="526"/>
      <c r="U23" s="526"/>
      <c r="V23" s="526"/>
      <c r="W23" s="526"/>
      <c r="X23" s="526"/>
      <c r="Y23" s="526"/>
      <c r="Z23" s="526"/>
      <c r="AA23" s="526"/>
      <c r="AB23" s="526"/>
      <c r="AC23" s="526"/>
      <c r="AD23" s="526"/>
      <c r="AE23" s="526"/>
      <c r="AF23" s="526"/>
      <c r="AG23" s="526"/>
    </row>
    <row r="24" spans="5:40" ht="22.5" customHeight="1">
      <c r="E24" s="526"/>
      <c r="F24" s="540" t="s">
        <v>511</v>
      </c>
      <c r="G24" s="526"/>
      <c r="H24" s="526"/>
      <c r="I24" s="526"/>
      <c r="J24" s="526"/>
      <c r="K24" s="526"/>
      <c r="L24" s="526"/>
      <c r="M24" s="526"/>
      <c r="N24" s="526"/>
      <c r="O24" s="526"/>
      <c r="P24" s="526"/>
      <c r="Q24" s="526"/>
      <c r="R24" s="526"/>
      <c r="S24" s="526"/>
      <c r="T24" s="526"/>
      <c r="U24" s="526"/>
      <c r="V24" s="526"/>
      <c r="W24" s="526"/>
      <c r="X24" s="526"/>
      <c r="Y24" s="526"/>
      <c r="Z24" s="526"/>
      <c r="AA24" s="526"/>
      <c r="AB24" s="526"/>
      <c r="AC24" s="526"/>
      <c r="AD24" s="526"/>
      <c r="AE24" s="526"/>
      <c r="AF24" s="526"/>
      <c r="AG24" s="526"/>
    </row>
    <row r="25" spans="5:40" ht="22.5" customHeight="1">
      <c r="E25" s="526"/>
      <c r="F25" s="526" t="s">
        <v>500</v>
      </c>
      <c r="G25" s="526"/>
      <c r="H25" s="526"/>
      <c r="I25" s="526"/>
      <c r="J25" s="526"/>
      <c r="K25" s="526"/>
      <c r="L25" s="526"/>
      <c r="M25" s="526"/>
      <c r="N25" s="526"/>
      <c r="O25" s="526"/>
      <c r="P25" s="526"/>
      <c r="Q25" s="506"/>
      <c r="R25" s="526"/>
      <c r="S25" s="526"/>
      <c r="T25" s="526"/>
      <c r="U25" s="526"/>
      <c r="V25" s="526"/>
      <c r="W25" s="526"/>
      <c r="X25" s="526"/>
      <c r="Y25" s="526"/>
      <c r="Z25" s="526"/>
      <c r="AA25" s="526"/>
      <c r="AB25" s="526"/>
      <c r="AC25" s="526"/>
      <c r="AD25" s="526"/>
      <c r="AE25" s="526"/>
      <c r="AF25" s="526"/>
      <c r="AG25" s="526"/>
    </row>
    <row r="26" spans="5:40" ht="22.5" customHeight="1">
      <c r="E26" s="526"/>
      <c r="F26" s="526" t="s">
        <v>501</v>
      </c>
      <c r="G26" s="526"/>
      <c r="H26" s="526"/>
      <c r="I26" s="526"/>
      <c r="J26" s="526"/>
      <c r="K26" s="526"/>
      <c r="L26" s="526"/>
      <c r="M26" s="526"/>
      <c r="N26" s="526"/>
      <c r="O26" s="526"/>
      <c r="P26" s="526"/>
      <c r="Q26" s="526"/>
      <c r="R26" s="526"/>
      <c r="S26" s="526"/>
      <c r="T26" s="526"/>
      <c r="U26" s="526"/>
      <c r="V26" s="526"/>
      <c r="W26" s="526"/>
      <c r="X26" s="526"/>
      <c r="Y26" s="526"/>
      <c r="Z26" s="526"/>
      <c r="AA26" s="526"/>
      <c r="AB26" s="526"/>
      <c r="AC26" s="526"/>
      <c r="AD26" s="526"/>
      <c r="AE26" s="526"/>
      <c r="AF26" s="526"/>
      <c r="AG26" s="526"/>
    </row>
    <row r="27" spans="5:40" ht="22.5" customHeight="1">
      <c r="F27" s="434"/>
    </row>
    <row r="28" spans="5:40" ht="22.5" customHeight="1">
      <c r="F28" s="434"/>
    </row>
    <row r="29" spans="5:40" ht="22.5" customHeight="1">
      <c r="F29" s="434"/>
    </row>
    <row r="30" spans="5:40" ht="22.5" customHeight="1">
      <c r="F30" s="434"/>
    </row>
    <row r="31" spans="5:40" ht="22.5" customHeight="1">
      <c r="F31" s="434"/>
    </row>
    <row r="32" spans="5:40" ht="7.5" customHeight="1">
      <c r="F32" s="434"/>
      <c r="U32" s="448"/>
      <c r="V32" s="449"/>
      <c r="W32" s="449"/>
      <c r="X32" s="449"/>
      <c r="Y32" s="449"/>
      <c r="Z32" s="449"/>
      <c r="AA32" s="449"/>
      <c r="AB32" s="449"/>
      <c r="AC32" s="449"/>
      <c r="AD32" s="449"/>
      <c r="AE32" s="449"/>
      <c r="AF32" s="449"/>
      <c r="AG32" s="450"/>
    </row>
    <row r="33" spans="6:41" ht="11.25" customHeight="1">
      <c r="F33" s="434"/>
      <c r="U33" s="451"/>
      <c r="V33" s="428"/>
      <c r="W33" s="428"/>
      <c r="X33" s="428"/>
      <c r="Y33" s="452" t="s">
        <v>483</v>
      </c>
      <c r="Z33" s="428"/>
      <c r="AA33" s="428"/>
      <c r="AB33" s="428"/>
      <c r="AC33" s="428"/>
      <c r="AD33" s="428"/>
      <c r="AE33" s="428"/>
      <c r="AF33" s="428"/>
      <c r="AG33" s="453"/>
    </row>
    <row r="34" spans="6:41" ht="11.25" hidden="1" customHeight="1">
      <c r="F34" s="434"/>
      <c r="U34" s="451"/>
      <c r="V34" s="428"/>
      <c r="W34" s="428"/>
      <c r="X34" s="428"/>
      <c r="Y34" s="452" t="s">
        <v>528</v>
      </c>
      <c r="Z34" s="428"/>
      <c r="AA34" s="428"/>
      <c r="AB34" s="428"/>
      <c r="AC34" s="428"/>
      <c r="AD34" s="428"/>
      <c r="AE34" s="428"/>
      <c r="AF34" s="428"/>
      <c r="AG34" s="453"/>
    </row>
    <row r="35" spans="6:41" ht="11.25" customHeight="1">
      <c r="F35" s="434"/>
      <c r="U35" s="451"/>
      <c r="V35" s="428"/>
      <c r="W35" s="428"/>
      <c r="X35" s="428"/>
      <c r="Y35" s="452" t="s">
        <v>529</v>
      </c>
      <c r="Z35" s="428"/>
      <c r="AA35" s="428"/>
      <c r="AB35" s="428"/>
      <c r="AC35" s="428"/>
      <c r="AD35" s="428"/>
      <c r="AE35" s="428"/>
      <c r="AF35" s="428"/>
      <c r="AG35" s="453"/>
    </row>
    <row r="36" spans="6:41" ht="11.25" customHeight="1">
      <c r="F36" s="434"/>
      <c r="U36" s="451"/>
      <c r="V36" s="428"/>
      <c r="W36" s="428"/>
      <c r="X36" s="428"/>
      <c r="Y36" s="454" t="s">
        <v>530</v>
      </c>
      <c r="Z36" s="428"/>
      <c r="AA36" s="428"/>
      <c r="AB36" s="428"/>
      <c r="AC36" s="428"/>
      <c r="AD36" s="428"/>
      <c r="AE36" s="428"/>
      <c r="AF36" s="428"/>
      <c r="AG36" s="453"/>
    </row>
    <row r="37" spans="6:41" ht="7.5" customHeight="1">
      <c r="U37" s="455"/>
      <c r="V37" s="541"/>
      <c r="W37" s="541"/>
      <c r="X37" s="541"/>
      <c r="Y37" s="541"/>
      <c r="Z37" s="541"/>
      <c r="AA37" s="541"/>
      <c r="AB37" s="541"/>
      <c r="AC37" s="541"/>
      <c r="AD37" s="541"/>
      <c r="AE37" s="541"/>
      <c r="AF37" s="541"/>
      <c r="AG37" s="457"/>
    </row>
    <row r="38" spans="6:41" ht="7.5" customHeight="1"/>
    <row r="40" spans="6:41" ht="15" hidden="1" customHeight="1">
      <c r="F40" s="435" t="s">
        <v>231</v>
      </c>
      <c r="G40" s="436" t="s">
        <v>132</v>
      </c>
      <c r="I40" s="436"/>
      <c r="J40" s="436"/>
      <c r="K40" s="436"/>
      <c r="L40" s="436"/>
      <c r="M40" s="436"/>
      <c r="N40" s="436"/>
      <c r="O40" s="436"/>
      <c r="P40" s="437"/>
      <c r="Q40" s="438" t="s">
        <v>112</v>
      </c>
      <c r="R40" s="439">
        <v>20</v>
      </c>
      <c r="S40" s="440" t="s">
        <v>103</v>
      </c>
      <c r="T40" s="439">
        <v>9</v>
      </c>
      <c r="U40" s="440" t="s">
        <v>104</v>
      </c>
      <c r="V40" s="439">
        <v>1</v>
      </c>
      <c r="W40" s="440" t="s">
        <v>105</v>
      </c>
      <c r="X40" s="758">
        <f>AK40</f>
        <v>2</v>
      </c>
      <c r="Y40" s="758"/>
      <c r="Z40" s="436" t="s">
        <v>133</v>
      </c>
      <c r="AA40" s="436"/>
      <c r="AB40" s="436"/>
      <c r="AC40" s="436"/>
      <c r="AD40" s="436"/>
      <c r="AE40" s="436"/>
      <c r="AF40" s="436"/>
      <c r="AG40" s="437"/>
      <c r="AH40" s="442"/>
      <c r="AI40" s="442"/>
      <c r="AJ40" s="443" t="str">
        <f>CONCATENATE(Q40,DBCS(R40),S40,DBCS(T40),U40,DBCS(V40),W40)</f>
        <v>平成２０年９月１日</v>
      </c>
      <c r="AK40" s="444">
        <f>WEEKDAY(AJ40,1)</f>
        <v>2</v>
      </c>
    </row>
    <row r="41" spans="6:41" ht="22.5" customHeight="1">
      <c r="F41" s="435"/>
      <c r="G41" s="436"/>
      <c r="I41" s="436"/>
      <c r="J41" s="436"/>
      <c r="K41" s="436"/>
      <c r="L41" s="436"/>
      <c r="M41" s="436"/>
      <c r="N41" s="436"/>
      <c r="O41" s="436"/>
      <c r="P41" s="437"/>
      <c r="Q41" s="438"/>
      <c r="R41" s="439"/>
      <c r="S41" s="440"/>
      <c r="T41" s="439"/>
      <c r="U41" s="440"/>
      <c r="V41" s="439"/>
      <c r="W41" s="440"/>
      <c r="X41" s="527"/>
      <c r="Y41" s="527"/>
      <c r="Z41" s="436"/>
      <c r="AA41" s="436"/>
      <c r="AB41" s="436"/>
      <c r="AC41" s="436"/>
      <c r="AD41" s="436"/>
      <c r="AE41" s="436"/>
      <c r="AF41" s="436"/>
      <c r="AG41" s="437"/>
      <c r="AH41" s="442"/>
      <c r="AI41" s="442"/>
      <c r="AJ41" s="443"/>
      <c r="AK41" s="444"/>
    </row>
    <row r="42" spans="6:41" ht="22.5" customHeight="1">
      <c r="F42" s="435"/>
      <c r="G42" s="436"/>
      <c r="I42" s="436"/>
      <c r="J42" s="436"/>
      <c r="K42" s="436"/>
      <c r="L42" s="436"/>
      <c r="M42" s="436"/>
      <c r="N42" s="436"/>
      <c r="O42" s="436"/>
      <c r="P42" s="437"/>
      <c r="Q42" s="438"/>
      <c r="R42" s="439"/>
      <c r="S42" s="440"/>
      <c r="T42" s="439"/>
      <c r="U42" s="440"/>
      <c r="V42" s="439"/>
      <c r="W42" s="440"/>
      <c r="X42" s="527"/>
      <c r="Y42" s="527"/>
      <c r="Z42" s="436"/>
      <c r="AA42" s="436"/>
      <c r="AB42" s="436"/>
      <c r="AC42" s="436"/>
      <c r="AD42" s="436"/>
      <c r="AE42" s="436"/>
      <c r="AF42" s="436"/>
      <c r="AG42" s="437"/>
      <c r="AH42" s="442"/>
      <c r="AI42" s="442"/>
      <c r="AJ42" s="443"/>
      <c r="AK42" s="444"/>
    </row>
    <row r="44" spans="6:41" ht="22.5" customHeight="1">
      <c r="AM44" s="542" t="s">
        <v>312</v>
      </c>
      <c r="AN44" s="542" t="s">
        <v>85</v>
      </c>
      <c r="AO44" s="542" t="s">
        <v>313</v>
      </c>
    </row>
    <row r="45" spans="6:41" ht="22.5" customHeight="1">
      <c r="AM45" s="542"/>
      <c r="AN45" s="542"/>
      <c r="AO45" s="543"/>
    </row>
    <row r="46" spans="6:41" ht="22.5" customHeight="1">
      <c r="AM46" s="542">
        <v>1</v>
      </c>
      <c r="AN46" s="542" t="s">
        <v>531</v>
      </c>
      <c r="AO46" s="544">
        <v>18145</v>
      </c>
    </row>
    <row r="47" spans="6:41" ht="22.5" customHeight="1">
      <c r="AM47" s="542">
        <v>2</v>
      </c>
      <c r="AN47" s="542" t="s">
        <v>532</v>
      </c>
      <c r="AO47" s="544">
        <v>17958</v>
      </c>
    </row>
    <row r="48" spans="6:41" ht="22.5" customHeight="1">
      <c r="AM48" s="542">
        <v>3</v>
      </c>
      <c r="AN48" s="542" t="s">
        <v>533</v>
      </c>
      <c r="AO48" s="544">
        <v>19062</v>
      </c>
    </row>
    <row r="49" spans="39:41" ht="22.5" customHeight="1">
      <c r="AM49" s="542">
        <v>4</v>
      </c>
      <c r="AN49" s="542" t="s">
        <v>325</v>
      </c>
      <c r="AO49" s="544">
        <v>29150</v>
      </c>
    </row>
    <row r="50" spans="39:41" ht="22.5" customHeight="1">
      <c r="AM50" s="542">
        <v>0</v>
      </c>
      <c r="AN50" s="542">
        <v>0</v>
      </c>
      <c r="AO50" s="544">
        <v>0</v>
      </c>
    </row>
    <row r="51" spans="39:41" ht="22.5" customHeight="1">
      <c r="AM51" s="542">
        <v>0</v>
      </c>
      <c r="AN51" s="542">
        <v>0</v>
      </c>
      <c r="AO51" s="544">
        <v>0</v>
      </c>
    </row>
    <row r="52" spans="39:41" ht="22.5" customHeight="1">
      <c r="AM52" s="542">
        <v>0</v>
      </c>
      <c r="AN52" s="542">
        <v>0</v>
      </c>
      <c r="AO52" s="544">
        <v>0</v>
      </c>
    </row>
    <row r="53" spans="39:41" ht="22.5" customHeight="1">
      <c r="AM53" s="542">
        <v>0</v>
      </c>
      <c r="AN53" s="542">
        <v>0</v>
      </c>
      <c r="AO53" s="544">
        <v>0</v>
      </c>
    </row>
    <row r="54" spans="39:41" ht="22.5" customHeight="1">
      <c r="AM54" s="542">
        <v>0</v>
      </c>
      <c r="AN54" s="542">
        <v>0</v>
      </c>
      <c r="AO54" s="544">
        <v>0</v>
      </c>
    </row>
    <row r="55" spans="39:41" ht="22.5" customHeight="1">
      <c r="AM55" s="542">
        <v>0</v>
      </c>
      <c r="AN55" s="542">
        <v>0</v>
      </c>
      <c r="AO55" s="544">
        <v>0</v>
      </c>
    </row>
    <row r="56" spans="39:41" ht="22.5" customHeight="1">
      <c r="AM56" s="542">
        <v>0</v>
      </c>
      <c r="AN56" s="542">
        <v>0</v>
      </c>
      <c r="AO56" s="544">
        <v>0</v>
      </c>
    </row>
    <row r="57" spans="39:41" ht="22.5" customHeight="1">
      <c r="AM57" s="542">
        <v>0</v>
      </c>
      <c r="AN57" s="542">
        <v>0</v>
      </c>
      <c r="AO57" s="544">
        <v>0</v>
      </c>
    </row>
  </sheetData>
  <mergeCells count="6">
    <mergeCell ref="X40:Y40"/>
    <mergeCell ref="E2:AG2"/>
    <mergeCell ref="X4:AG4"/>
    <mergeCell ref="P9:AD9"/>
    <mergeCell ref="E14:AG14"/>
    <mergeCell ref="Q18:X18"/>
  </mergeCells>
  <phoneticPr fontId="2"/>
  <dataValidations count="4">
    <dataValidation type="list" imeMode="hiragana" allowBlank="1" showInputMessage="1" sqref="P9:AD9" xr:uid="{00000000-0002-0000-1000-000000000000}">
      <formula1>$AN$4:$AX$4</formula1>
    </dataValidation>
    <dataValidation type="list" imeMode="hiragana" allowBlank="1" showInputMessage="1" sqref="X4" xr:uid="{00000000-0002-0000-1000-000001000000}">
      <formula1>$AN$3:$BB$3</formula1>
    </dataValidation>
    <dataValidation imeMode="hiragana" allowBlank="1" showInputMessage="1" showErrorMessage="1" sqref="F40:G42 I40:AG42" xr:uid="{00000000-0002-0000-1000-000002000000}"/>
    <dataValidation imeMode="hiragana" allowBlank="1" showInputMessage="1" sqref="E40:E42 G37:AG37 E38:AG38 K16:L17 N16:W17 F6:U6 E10:AG10 E2:AG2 G11:W15 X11:Z17 F14:F18 G16:I17 G18:W18 Z18 E11:E18 AA11:AG18 E19:AG24 E25:E26 T27:T32 G27:S36 G25:AG26 U27:AG36 E27:F37" xr:uid="{00000000-0002-0000-1000-000003000000}"/>
  </dataValidations>
  <printOptions horizontalCentered="1" verticalCentered="1"/>
  <pageMargins left="0.39370078740157483" right="0.39370078740157483" top="0.59055118110236227" bottom="0.39370078740157483" header="0.51181102362204722" footer="0.23622047244094491"/>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tabColor indexed="20"/>
  </sheetPr>
  <dimension ref="B1:DL78"/>
  <sheetViews>
    <sheetView showGridLines="0" defaultGridColor="0" view="pageBreakPreview" topLeftCell="A10" colorId="22" zoomScaleNormal="100" zoomScaleSheetLayoutView="110" workbookViewId="0">
      <selection activeCell="F12" sqref="F12:AC29"/>
    </sheetView>
  </sheetViews>
  <sheetFormatPr defaultRowHeight="12"/>
  <cols>
    <col min="1" max="1" width="1.25" style="10" customWidth="1"/>
    <col min="2" max="2" width="15" style="11" customWidth="1"/>
    <col min="3" max="3" width="1.25" style="10" customWidth="1"/>
    <col min="4" max="4" width="1.25" style="12" customWidth="1"/>
    <col min="5" max="30" width="3.125" style="12" customWidth="1"/>
    <col min="31" max="31" width="1.25" style="12" customWidth="1"/>
    <col min="32" max="33" width="1.25" style="2" customWidth="1"/>
    <col min="34" max="34" width="18.125" style="2" customWidth="1"/>
    <col min="35" max="35" width="1.25" style="3" customWidth="1"/>
    <col min="36" max="36" width="12.5" style="2" customWidth="1"/>
    <col min="37" max="37" width="3.75" style="4" customWidth="1"/>
    <col min="38" max="38" width="8.75" style="4" customWidth="1"/>
    <col min="39" max="39" width="8.75" style="5" customWidth="1"/>
    <col min="40" max="40" width="8.75" style="6" customWidth="1"/>
    <col min="41" max="68" width="8.75" style="4" customWidth="1"/>
    <col min="69" max="107" width="3.75" style="4" customWidth="1"/>
    <col min="108" max="108" width="3.75" style="7" customWidth="1"/>
    <col min="109" max="110" width="2.5" style="8" customWidth="1"/>
    <col min="111" max="115" width="2.5" style="9" customWidth="1"/>
    <col min="116" max="201" width="2.5" style="10" customWidth="1"/>
    <col min="202" max="231" width="3.125" style="10" customWidth="1"/>
    <col min="232" max="16384" width="9" style="10"/>
  </cols>
  <sheetData>
    <row r="1" spans="2:116" ht="3.75" customHeight="1" thickBot="1">
      <c r="B1" s="1"/>
      <c r="C1" s="2"/>
      <c r="D1" s="3"/>
      <c r="E1" s="3"/>
      <c r="F1" s="3"/>
      <c r="G1" s="3"/>
      <c r="H1" s="3"/>
      <c r="I1" s="3"/>
      <c r="J1" s="3"/>
      <c r="K1" s="3"/>
      <c r="L1" s="3"/>
      <c r="M1" s="3"/>
      <c r="N1" s="3"/>
      <c r="O1" s="3"/>
      <c r="P1" s="3"/>
      <c r="Q1" s="3"/>
      <c r="R1" s="3"/>
      <c r="S1" s="3"/>
      <c r="T1" s="3"/>
      <c r="U1" s="3"/>
      <c r="V1" s="3"/>
      <c r="W1" s="3"/>
      <c r="X1" s="3"/>
      <c r="Y1" s="3"/>
      <c r="Z1" s="3"/>
      <c r="AA1" s="3"/>
      <c r="AB1" s="3"/>
      <c r="AC1" s="3"/>
      <c r="AD1" s="3"/>
      <c r="AE1" s="3"/>
    </row>
    <row r="2" spans="2:116" ht="22.5" customHeight="1" thickTop="1" thickBot="1">
      <c r="C2" s="2"/>
      <c r="D2" s="3"/>
      <c r="M2" s="578" t="s">
        <v>89</v>
      </c>
      <c r="N2" s="562"/>
      <c r="O2" s="562"/>
      <c r="P2" s="562"/>
      <c r="Q2" s="561" t="s">
        <v>90</v>
      </c>
      <c r="R2" s="562"/>
      <c r="S2" s="562"/>
      <c r="T2" s="579"/>
      <c r="AE2" s="13"/>
      <c r="AH2" s="14" t="s">
        <v>91</v>
      </c>
      <c r="AI2" s="15"/>
      <c r="AK2" s="2"/>
      <c r="AL2" s="16" t="s">
        <v>214</v>
      </c>
      <c r="AM2" s="16">
        <v>1</v>
      </c>
      <c r="AN2" s="16">
        <v>2</v>
      </c>
      <c r="AO2" s="16">
        <v>3</v>
      </c>
      <c r="AP2" s="16">
        <v>4</v>
      </c>
      <c r="AQ2" s="16">
        <v>5</v>
      </c>
      <c r="AR2" s="16">
        <v>6</v>
      </c>
      <c r="AS2" s="16">
        <v>7</v>
      </c>
      <c r="AT2" s="16">
        <v>8</v>
      </c>
      <c r="AU2" s="16">
        <v>9</v>
      </c>
      <c r="AV2" s="16">
        <v>10</v>
      </c>
      <c r="AW2" s="16">
        <v>11</v>
      </c>
      <c r="AX2" s="16">
        <v>12</v>
      </c>
      <c r="AY2" s="16">
        <v>13</v>
      </c>
      <c r="AZ2" s="16">
        <v>14</v>
      </c>
      <c r="BA2" s="16">
        <v>15</v>
      </c>
      <c r="BB2" s="16">
        <v>16</v>
      </c>
      <c r="BC2" s="16">
        <v>17</v>
      </c>
      <c r="BD2" s="16">
        <v>18</v>
      </c>
      <c r="BE2" s="16">
        <v>19</v>
      </c>
      <c r="BF2" s="16">
        <v>20</v>
      </c>
      <c r="BG2" s="16">
        <v>21</v>
      </c>
      <c r="BH2" s="16">
        <v>22</v>
      </c>
      <c r="BI2" s="16">
        <v>23</v>
      </c>
      <c r="BJ2" s="16">
        <v>24</v>
      </c>
      <c r="BK2" s="16">
        <v>25</v>
      </c>
      <c r="BL2" s="16">
        <v>26</v>
      </c>
      <c r="BM2" s="16">
        <v>27</v>
      </c>
      <c r="BN2" s="16">
        <v>28</v>
      </c>
      <c r="BO2" s="16">
        <v>29</v>
      </c>
      <c r="BP2" s="16">
        <v>30</v>
      </c>
      <c r="BQ2" s="16">
        <v>31</v>
      </c>
      <c r="BR2" s="16">
        <v>32</v>
      </c>
      <c r="BS2" s="16">
        <v>33</v>
      </c>
      <c r="BT2" s="16">
        <v>34</v>
      </c>
      <c r="BU2" s="16">
        <v>35</v>
      </c>
      <c r="BV2" s="16">
        <v>36</v>
      </c>
      <c r="BW2" s="16">
        <v>37</v>
      </c>
      <c r="BX2" s="16">
        <v>38</v>
      </c>
      <c r="BY2" s="16">
        <v>39</v>
      </c>
      <c r="BZ2" s="16">
        <v>40</v>
      </c>
      <c r="CA2" s="16">
        <v>41</v>
      </c>
      <c r="CB2" s="16">
        <v>42</v>
      </c>
      <c r="CC2" s="16">
        <v>43</v>
      </c>
      <c r="CD2" s="16">
        <v>44</v>
      </c>
      <c r="CE2" s="16">
        <v>45</v>
      </c>
      <c r="CF2" s="16">
        <v>46</v>
      </c>
      <c r="CG2" s="16">
        <v>47</v>
      </c>
      <c r="CH2" s="16">
        <v>48</v>
      </c>
      <c r="CI2" s="16">
        <v>49</v>
      </c>
      <c r="CJ2" s="16">
        <v>50</v>
      </c>
      <c r="CK2" s="16">
        <v>51</v>
      </c>
      <c r="CL2" s="16">
        <v>52</v>
      </c>
      <c r="CM2" s="16">
        <v>53</v>
      </c>
      <c r="CN2" s="16">
        <v>54</v>
      </c>
      <c r="CO2" s="16">
        <v>55</v>
      </c>
      <c r="CP2" s="16">
        <v>56</v>
      </c>
      <c r="CQ2" s="16">
        <v>57</v>
      </c>
      <c r="CR2" s="16">
        <v>58</v>
      </c>
      <c r="CS2" s="16">
        <v>59</v>
      </c>
      <c r="CT2" s="16">
        <v>60</v>
      </c>
      <c r="CU2" s="16">
        <v>61</v>
      </c>
      <c r="CV2" s="16">
        <v>62</v>
      </c>
      <c r="CW2" s="16">
        <v>63</v>
      </c>
      <c r="CX2" s="16">
        <v>64</v>
      </c>
      <c r="CY2" s="16">
        <v>65</v>
      </c>
      <c r="CZ2" s="16">
        <v>66</v>
      </c>
      <c r="DA2" s="16">
        <v>67</v>
      </c>
      <c r="DB2" s="16">
        <v>68</v>
      </c>
      <c r="DC2" s="16">
        <v>69</v>
      </c>
      <c r="DD2" s="16">
        <v>70</v>
      </c>
      <c r="DE2" s="7"/>
      <c r="DG2" s="8"/>
      <c r="DL2" s="9"/>
    </row>
    <row r="3" spans="2:116" ht="30" customHeight="1" thickTop="1" thickBot="1">
      <c r="C3" s="2"/>
      <c r="D3" s="3"/>
      <c r="M3" s="17"/>
      <c r="N3" s="18"/>
      <c r="O3" s="18"/>
      <c r="P3" s="19"/>
      <c r="Q3" s="20"/>
      <c r="R3" s="18"/>
      <c r="S3" s="18"/>
      <c r="T3" s="18"/>
      <c r="U3" s="561" t="s">
        <v>93</v>
      </c>
      <c r="V3" s="562"/>
      <c r="W3" s="562"/>
      <c r="X3" s="551" t="e">
        <f>AH3</f>
        <v>#REF!</v>
      </c>
      <c r="Y3" s="552"/>
      <c r="Z3" s="552"/>
      <c r="AA3" s="552"/>
      <c r="AB3" s="552"/>
      <c r="AC3" s="552"/>
      <c r="AD3" s="553"/>
      <c r="AE3" s="13"/>
      <c r="AF3" s="21"/>
      <c r="AG3" s="22"/>
      <c r="AH3" s="303" t="e">
        <f>#REF!</f>
        <v>#REF!</v>
      </c>
      <c r="AI3" s="24"/>
      <c r="AL3" s="25" t="e">
        <f>CONCATENATE(H7,DBCS(J7),K7,"　　",M7,"　　",O7)</f>
        <v>#REF!</v>
      </c>
      <c r="AM3" s="25" t="e">
        <f>CONCATENATE(H7,DBCS(J7),K7,DBCS(L7),M7,"　　",O7)</f>
        <v>#REF!</v>
      </c>
      <c r="AN3" s="25" t="e">
        <f>CONCATENATE(H7,DBCS(J7),K7,DBCS(L7),M7,DBCS(N7),O7)</f>
        <v>#REF!</v>
      </c>
      <c r="AO3" s="26" t="e">
        <f t="shared" ref="AO3:BO3" si="0">AN3+1</f>
        <v>#REF!</v>
      </c>
      <c r="AP3" s="26" t="e">
        <f t="shared" si="0"/>
        <v>#REF!</v>
      </c>
      <c r="AQ3" s="26" t="e">
        <f t="shared" si="0"/>
        <v>#REF!</v>
      </c>
      <c r="AR3" s="26" t="e">
        <f t="shared" si="0"/>
        <v>#REF!</v>
      </c>
      <c r="AS3" s="26" t="e">
        <f t="shared" si="0"/>
        <v>#REF!</v>
      </c>
      <c r="AT3" s="26" t="e">
        <f t="shared" si="0"/>
        <v>#REF!</v>
      </c>
      <c r="AU3" s="26" t="e">
        <f t="shared" si="0"/>
        <v>#REF!</v>
      </c>
      <c r="AV3" s="26" t="e">
        <f t="shared" si="0"/>
        <v>#REF!</v>
      </c>
      <c r="AW3" s="26" t="e">
        <f t="shared" si="0"/>
        <v>#REF!</v>
      </c>
      <c r="AX3" s="26" t="e">
        <f t="shared" si="0"/>
        <v>#REF!</v>
      </c>
      <c r="AY3" s="26" t="e">
        <f t="shared" si="0"/>
        <v>#REF!</v>
      </c>
      <c r="AZ3" s="26" t="e">
        <f t="shared" si="0"/>
        <v>#REF!</v>
      </c>
      <c r="BA3" s="26" t="e">
        <f t="shared" si="0"/>
        <v>#REF!</v>
      </c>
      <c r="BB3" s="26" t="e">
        <f t="shared" si="0"/>
        <v>#REF!</v>
      </c>
      <c r="BC3" s="26" t="e">
        <f t="shared" si="0"/>
        <v>#REF!</v>
      </c>
      <c r="BD3" s="26" t="e">
        <f t="shared" si="0"/>
        <v>#REF!</v>
      </c>
      <c r="BE3" s="26" t="e">
        <f t="shared" si="0"/>
        <v>#REF!</v>
      </c>
      <c r="BF3" s="26" t="e">
        <f t="shared" si="0"/>
        <v>#REF!</v>
      </c>
      <c r="BG3" s="26" t="e">
        <f t="shared" si="0"/>
        <v>#REF!</v>
      </c>
      <c r="BH3" s="26" t="e">
        <f t="shared" si="0"/>
        <v>#REF!</v>
      </c>
      <c r="BI3" s="26" t="e">
        <f t="shared" si="0"/>
        <v>#REF!</v>
      </c>
      <c r="BJ3" s="26" t="e">
        <f t="shared" si="0"/>
        <v>#REF!</v>
      </c>
      <c r="BK3" s="26" t="e">
        <f t="shared" si="0"/>
        <v>#REF!</v>
      </c>
      <c r="BL3" s="26" t="e">
        <f t="shared" si="0"/>
        <v>#REF!</v>
      </c>
      <c r="BM3" s="26" t="e">
        <f t="shared" si="0"/>
        <v>#REF!</v>
      </c>
      <c r="BN3" s="26" t="e">
        <f t="shared" si="0"/>
        <v>#REF!</v>
      </c>
      <c r="BO3" s="26" t="e">
        <f t="shared" si="0"/>
        <v>#REF!</v>
      </c>
      <c r="DK3" s="10"/>
    </row>
    <row r="4" spans="2:116" ht="37.5" customHeight="1" thickBot="1">
      <c r="C4" s="2"/>
      <c r="D4" s="3"/>
      <c r="M4" s="27"/>
      <c r="N4" s="28"/>
      <c r="O4" s="28"/>
      <c r="P4" s="29"/>
      <c r="Q4" s="30"/>
      <c r="R4" s="28"/>
      <c r="S4" s="28"/>
      <c r="T4" s="28"/>
      <c r="U4" s="554" t="s">
        <v>95</v>
      </c>
      <c r="V4" s="555"/>
      <c r="W4" s="555"/>
      <c r="X4" s="556" t="s">
        <v>96</v>
      </c>
      <c r="Y4" s="557"/>
      <c r="Z4" s="557"/>
      <c r="AA4" s="557"/>
      <c r="AB4" s="557"/>
      <c r="AC4" s="557"/>
      <c r="AD4" s="558"/>
      <c r="AE4" s="13"/>
      <c r="AF4" s="31"/>
      <c r="AG4" s="22"/>
      <c r="AH4" s="304" t="e">
        <f>#REF!</f>
        <v>#REF!</v>
      </c>
      <c r="AI4" s="24"/>
      <c r="AL4" s="33" t="e">
        <f>CONCATENATE(H5,I5,L5,N5)</f>
        <v>#REF!</v>
      </c>
      <c r="AM4" s="34" t="e">
        <f>DBCS(AL4)</f>
        <v>#REF!</v>
      </c>
      <c r="AN4" s="4" t="s">
        <v>98</v>
      </c>
    </row>
    <row r="5" spans="2:116" ht="30" customHeight="1" thickTop="1" thickBot="1">
      <c r="B5" s="35" t="s">
        <v>99</v>
      </c>
      <c r="C5" s="2"/>
      <c r="D5" s="3"/>
      <c r="E5" s="36"/>
      <c r="F5" s="37"/>
      <c r="G5" s="37"/>
      <c r="H5" s="38" t="e">
        <f>IF(I5="事務連絡","",J7)</f>
        <v>#REF!</v>
      </c>
      <c r="I5" s="686" t="e">
        <f>#REF!</f>
        <v>#REF!</v>
      </c>
      <c r="J5" s="686"/>
      <c r="K5" s="686"/>
      <c r="L5" s="687" t="e">
        <f>#REF!</f>
        <v>#REF!</v>
      </c>
      <c r="M5" s="688"/>
      <c r="N5" s="40" t="e">
        <f>IF(I5="事務連絡","","号")</f>
        <v>#REF!</v>
      </c>
      <c r="O5" s="41"/>
      <c r="P5" s="42"/>
      <c r="Q5" s="583" t="s">
        <v>102</v>
      </c>
      <c r="R5" s="584"/>
      <c r="S5" s="584"/>
      <c r="T5" s="584"/>
      <c r="U5" s="43"/>
      <c r="V5" s="560" t="e">
        <f>H7</f>
        <v>#REF!</v>
      </c>
      <c r="W5" s="560"/>
      <c r="X5" s="44"/>
      <c r="Y5" s="40" t="s">
        <v>103</v>
      </c>
      <c r="Z5" s="39"/>
      <c r="AA5" s="40" t="s">
        <v>104</v>
      </c>
      <c r="AB5" s="39"/>
      <c r="AC5" s="40" t="s">
        <v>105</v>
      </c>
      <c r="AD5" s="45"/>
      <c r="AE5" s="13"/>
      <c r="AF5" s="31"/>
      <c r="AG5" s="22"/>
      <c r="AH5" s="305" t="e">
        <f>#REF!</f>
        <v>#REF!</v>
      </c>
      <c r="AI5" s="24"/>
      <c r="AK5" s="2"/>
      <c r="AL5" s="47" t="e">
        <f>"対馬市長　　　"&amp;$AH$12</f>
        <v>#REF!</v>
      </c>
      <c r="AM5" s="47" t="e">
        <f>"対馬市長　　"&amp;$AJ$12</f>
        <v>#REF!</v>
      </c>
      <c r="AN5" s="4" t="s">
        <v>106</v>
      </c>
      <c r="AO5" s="47" t="e">
        <f>"部長　　　"&amp;AH14</f>
        <v>#REF!</v>
      </c>
      <c r="AP5" s="47" t="e">
        <f>"部長     "&amp;AJ14</f>
        <v>#REF!</v>
      </c>
      <c r="AQ5" s="48" t="s">
        <v>107</v>
      </c>
      <c r="AR5" s="47" t="e">
        <f>"地域支援課長　　　"&amp;$AH$16</f>
        <v>#REF!</v>
      </c>
      <c r="AS5" s="47" t="e">
        <f>"地域支援課長　　　"&amp;$AJ$16</f>
        <v>#REF!</v>
      </c>
      <c r="AT5" s="47"/>
      <c r="AU5" s="47"/>
      <c r="DC5" s="7"/>
      <c r="DD5" s="8"/>
      <c r="DF5" s="9"/>
      <c r="DK5" s="10"/>
    </row>
    <row r="6" spans="2:116" ht="45" customHeight="1" thickBot="1">
      <c r="B6" s="49">
        <f ca="1">TODAY()</f>
        <v>46140</v>
      </c>
      <c r="C6" s="2"/>
      <c r="D6" s="3"/>
      <c r="E6" s="50"/>
      <c r="F6" s="51" t="s">
        <v>108</v>
      </c>
      <c r="G6" s="52"/>
      <c r="H6" s="571" t="e">
        <f>H7</f>
        <v>#REF!</v>
      </c>
      <c r="I6" s="571"/>
      <c r="J6" s="54"/>
      <c r="K6" s="53" t="s">
        <v>103</v>
      </c>
      <c r="L6" s="55"/>
      <c r="M6" s="53" t="s">
        <v>104</v>
      </c>
      <c r="N6" s="55"/>
      <c r="O6" s="53" t="s">
        <v>105</v>
      </c>
      <c r="P6" s="51"/>
      <c r="Q6" s="569" t="s">
        <v>109</v>
      </c>
      <c r="R6" s="570"/>
      <c r="S6" s="570"/>
      <c r="T6" s="570"/>
      <c r="U6" s="52"/>
      <c r="V6" s="56"/>
      <c r="W6" s="56"/>
      <c r="X6" s="56"/>
      <c r="Y6" s="56"/>
      <c r="Z6" s="56"/>
      <c r="AA6" s="56"/>
      <c r="AB6" s="56"/>
      <c r="AC6" s="56"/>
      <c r="AD6" s="57"/>
      <c r="AE6" s="13"/>
      <c r="AF6" s="21"/>
      <c r="AG6" s="58"/>
      <c r="AH6" s="306" t="e">
        <f>#REF!</f>
        <v>#REF!</v>
      </c>
      <c r="AI6" s="60"/>
      <c r="AK6" s="2"/>
      <c r="AL6" s="2"/>
      <c r="AM6" s="4"/>
      <c r="AN6" s="4"/>
      <c r="AO6" s="61"/>
      <c r="AP6" s="61"/>
      <c r="AQ6" s="61"/>
      <c r="DD6" s="4"/>
      <c r="DE6" s="4"/>
    </row>
    <row r="7" spans="2:116" ht="45" customHeight="1" thickBot="1">
      <c r="B7" s="62">
        <f ca="1">WEEKDAY(B6,1)</f>
        <v>3</v>
      </c>
      <c r="C7" s="2"/>
      <c r="D7" s="3"/>
      <c r="E7" s="50"/>
      <c r="F7" s="51" t="s">
        <v>111</v>
      </c>
      <c r="G7" s="52"/>
      <c r="H7" s="684" t="e">
        <f>#REF!</f>
        <v>#REF!</v>
      </c>
      <c r="I7" s="684"/>
      <c r="J7" s="246" t="e">
        <f>#REF!</f>
        <v>#REF!</v>
      </c>
      <c r="K7" s="53" t="s">
        <v>103</v>
      </c>
      <c r="L7" s="247" t="e">
        <f>#REF!</f>
        <v>#REF!</v>
      </c>
      <c r="M7" s="53" t="s">
        <v>104</v>
      </c>
      <c r="N7" s="247" t="e">
        <f>#REF!</f>
        <v>#REF!</v>
      </c>
      <c r="O7" s="53" t="s">
        <v>105</v>
      </c>
      <c r="P7" s="51"/>
      <c r="Q7" s="569" t="s">
        <v>113</v>
      </c>
      <c r="R7" s="570"/>
      <c r="S7" s="570"/>
      <c r="T7" s="570"/>
      <c r="U7" s="52"/>
      <c r="V7" s="56"/>
      <c r="W7" s="56"/>
      <c r="X7" s="56"/>
      <c r="Y7" s="56"/>
      <c r="Z7" s="56"/>
      <c r="AA7" s="56"/>
      <c r="AB7" s="56"/>
      <c r="AC7" s="56"/>
      <c r="AD7" s="57"/>
      <c r="AE7" s="13"/>
      <c r="AF7" s="31"/>
      <c r="AG7" s="22"/>
      <c r="AH7" s="307" t="e">
        <f>#REF!</f>
        <v>#REF!</v>
      </c>
      <c r="AI7" s="24"/>
    </row>
    <row r="8" spans="2:116" ht="45" customHeight="1" thickBot="1">
      <c r="B8" s="64"/>
      <c r="C8" s="2"/>
      <c r="D8" s="3"/>
      <c r="E8" s="65"/>
      <c r="F8" s="66" t="s">
        <v>114</v>
      </c>
      <c r="G8" s="20"/>
      <c r="H8" s="572" t="e">
        <f>H7</f>
        <v>#REF!</v>
      </c>
      <c r="I8" s="572"/>
      <c r="J8" s="67"/>
      <c r="K8" s="68" t="s">
        <v>103</v>
      </c>
      <c r="L8" s="69"/>
      <c r="M8" s="68" t="s">
        <v>104</v>
      </c>
      <c r="N8" s="69"/>
      <c r="O8" s="68" t="s">
        <v>105</v>
      </c>
      <c r="P8" s="66"/>
      <c r="Q8" s="573" t="s">
        <v>115</v>
      </c>
      <c r="R8" s="574"/>
      <c r="S8" s="574"/>
      <c r="T8" s="574"/>
      <c r="U8" s="52"/>
      <c r="V8" s="685" t="s">
        <v>294</v>
      </c>
      <c r="W8" s="685"/>
      <c r="X8" s="685"/>
      <c r="Y8" s="685"/>
      <c r="Z8" s="685"/>
      <c r="AA8" s="685"/>
      <c r="AB8" s="685"/>
      <c r="AC8" s="685"/>
      <c r="AD8" s="57"/>
      <c r="AE8" s="13"/>
      <c r="AF8" s="31"/>
      <c r="AG8" s="71"/>
      <c r="AH8" s="308" t="e">
        <f>#REF!</f>
        <v>#REF!</v>
      </c>
      <c r="AI8" s="73"/>
      <c r="AN8" s="74"/>
    </row>
    <row r="9" spans="2:116" ht="22.5" customHeight="1" thickBot="1">
      <c r="B9" s="75" t="s">
        <v>116</v>
      </c>
      <c r="C9" s="2"/>
      <c r="D9" s="3"/>
      <c r="E9" s="576" t="s">
        <v>117</v>
      </c>
      <c r="F9" s="577"/>
      <c r="G9" s="577"/>
      <c r="H9" s="585" t="s">
        <v>118</v>
      </c>
      <c r="I9" s="585"/>
      <c r="J9" s="585"/>
      <c r="K9" s="586" t="s">
        <v>119</v>
      </c>
      <c r="L9" s="587"/>
      <c r="M9" s="588"/>
      <c r="N9" s="563" t="s">
        <v>120</v>
      </c>
      <c r="O9" s="564"/>
      <c r="P9" s="565"/>
      <c r="Q9" s="563" t="s">
        <v>121</v>
      </c>
      <c r="R9" s="564"/>
      <c r="S9" s="565"/>
      <c r="T9" s="563" t="s">
        <v>122</v>
      </c>
      <c r="U9" s="564"/>
      <c r="V9" s="564"/>
      <c r="W9" s="564"/>
      <c r="X9" s="563" t="s">
        <v>123</v>
      </c>
      <c r="Y9" s="564"/>
      <c r="Z9" s="564"/>
      <c r="AA9" s="565"/>
      <c r="AB9" s="585" t="s">
        <v>124</v>
      </c>
      <c r="AC9" s="577"/>
      <c r="AD9" s="589"/>
      <c r="AE9" s="13"/>
      <c r="AF9" s="76"/>
      <c r="AG9" s="77"/>
      <c r="AH9" s="78"/>
      <c r="AI9" s="79"/>
      <c r="AN9" s="74"/>
    </row>
    <row r="10" spans="2:116" ht="56.25" customHeight="1" thickBot="1">
      <c r="B10" s="80" t="s">
        <v>125</v>
      </c>
      <c r="C10" s="2"/>
      <c r="D10" s="3"/>
      <c r="E10" s="81"/>
      <c r="F10" s="82" t="str">
        <f>IF(B10="市長決裁","","＊＊＊＊")</f>
        <v>＊＊＊＊</v>
      </c>
      <c r="G10" s="83"/>
      <c r="H10" s="84"/>
      <c r="I10" s="82" t="str">
        <f>IF(B10="副市長決裁","",IF(B10="市長決裁","","＊＊＊＊"))</f>
        <v>＊＊＊＊</v>
      </c>
      <c r="J10" s="83"/>
      <c r="K10" s="84"/>
      <c r="L10" s="82" t="str">
        <f>IF(B10="部長決裁","",IF(B10="市長決裁","",IF(B10="副市長決裁","","＊＊＊＊")))</f>
        <v/>
      </c>
      <c r="M10" s="83"/>
      <c r="N10" s="85"/>
      <c r="O10" s="70"/>
      <c r="P10" s="86"/>
      <c r="Q10" s="85"/>
      <c r="R10" s="70"/>
      <c r="S10" s="86"/>
      <c r="T10" s="755"/>
      <c r="U10" s="575"/>
      <c r="V10" s="575"/>
      <c r="W10" s="756"/>
      <c r="X10" s="755"/>
      <c r="Y10" s="575"/>
      <c r="Z10" s="575"/>
      <c r="AA10" s="756"/>
      <c r="AB10" s="85"/>
      <c r="AC10" s="70"/>
      <c r="AD10" s="87"/>
      <c r="AE10" s="13"/>
      <c r="AF10" s="76"/>
      <c r="AG10" s="88"/>
      <c r="AH10" s="89" t="s">
        <v>215</v>
      </c>
      <c r="AI10" s="88"/>
      <c r="AJ10" s="90"/>
      <c r="AL10" s="91"/>
      <c r="AN10" s="74"/>
    </row>
    <row r="11" spans="2:116" ht="22.5" customHeight="1">
      <c r="C11" s="2"/>
      <c r="D11" s="3"/>
      <c r="E11" s="92"/>
      <c r="F11" s="93"/>
      <c r="G11" s="93"/>
      <c r="H11" s="93"/>
      <c r="I11" s="93"/>
      <c r="J11" s="93"/>
      <c r="K11" s="93"/>
      <c r="L11" s="93"/>
      <c r="M11" s="93"/>
      <c r="N11" s="93"/>
      <c r="O11" s="93"/>
      <c r="P11" s="93"/>
      <c r="Q11" s="93"/>
      <c r="R11" s="93"/>
      <c r="S11" s="93"/>
      <c r="T11" s="93"/>
      <c r="U11" s="93"/>
      <c r="V11" s="93"/>
      <c r="W11" s="93"/>
      <c r="X11" s="93"/>
      <c r="Y11" s="93"/>
      <c r="Z11" s="93"/>
      <c r="AA11" s="93"/>
      <c r="AB11" s="93"/>
      <c r="AC11" s="93"/>
      <c r="AD11" s="45"/>
      <c r="AE11" s="13"/>
      <c r="AG11" s="94"/>
      <c r="AH11" s="301" t="e">
        <f>#REF!</f>
        <v>#REF!</v>
      </c>
      <c r="AI11" s="96"/>
      <c r="AJ11" s="90"/>
      <c r="AL11" s="91"/>
      <c r="AN11" s="74"/>
    </row>
    <row r="12" spans="2:116" ht="22.5" customHeight="1" thickBot="1">
      <c r="B12" s="97" t="s">
        <v>128</v>
      </c>
      <c r="C12" s="2"/>
      <c r="D12" s="3"/>
      <c r="E12" s="50"/>
      <c r="F12" s="752" t="s">
        <v>448</v>
      </c>
      <c r="G12" s="753"/>
      <c r="H12" s="753"/>
      <c r="I12" s="753"/>
      <c r="J12" s="753"/>
      <c r="K12" s="753"/>
      <c r="L12" s="753"/>
      <c r="M12" s="753"/>
      <c r="N12" s="753"/>
      <c r="O12" s="753"/>
      <c r="P12" s="753"/>
      <c r="Q12" s="753"/>
      <c r="R12" s="753"/>
      <c r="S12" s="753"/>
      <c r="T12" s="753"/>
      <c r="U12" s="753"/>
      <c r="V12" s="753"/>
      <c r="W12" s="753"/>
      <c r="X12" s="753"/>
      <c r="Y12" s="753"/>
      <c r="Z12" s="753"/>
      <c r="AA12" s="753"/>
      <c r="AB12" s="753"/>
      <c r="AC12" s="753"/>
      <c r="AD12" s="57"/>
      <c r="AE12" s="13"/>
      <c r="AF12" s="76"/>
      <c r="AG12" s="98"/>
      <c r="AH12" s="302" t="e">
        <f>#REF!</f>
        <v>#REF!</v>
      </c>
      <c r="AI12" s="100"/>
      <c r="AJ12" s="101" t="e">
        <f>SUBSTITUTE(AH12,"　"," ")</f>
        <v>#REF!</v>
      </c>
      <c r="AL12" s="91"/>
      <c r="AN12" s="74"/>
    </row>
    <row r="13" spans="2:116" ht="22.5" customHeight="1">
      <c r="B13" s="102"/>
      <c r="C13" s="2"/>
      <c r="D13" s="3"/>
      <c r="E13" s="50"/>
      <c r="F13" s="56"/>
      <c r="G13" s="56"/>
      <c r="H13" s="56"/>
      <c r="I13" s="56"/>
      <c r="J13" s="56"/>
      <c r="K13" s="56"/>
      <c r="L13" s="56"/>
      <c r="M13" s="56"/>
      <c r="N13" s="56"/>
      <c r="O13" s="56"/>
      <c r="P13" s="56"/>
      <c r="Q13" s="56"/>
      <c r="R13" s="56"/>
      <c r="S13" s="56"/>
      <c r="T13" s="56"/>
      <c r="U13" s="56"/>
      <c r="V13" s="56"/>
      <c r="W13" s="56"/>
      <c r="X13" s="56"/>
      <c r="Y13" s="56"/>
      <c r="Z13" s="56"/>
      <c r="AA13" s="56"/>
      <c r="AB13" s="56"/>
      <c r="AC13" s="56"/>
      <c r="AD13" s="57"/>
      <c r="AE13" s="13"/>
      <c r="AF13" s="76"/>
      <c r="AG13" s="94"/>
      <c r="AH13" s="301"/>
      <c r="AI13" s="96"/>
      <c r="AJ13" s="101"/>
      <c r="AL13" s="91"/>
      <c r="AN13" s="74"/>
    </row>
    <row r="14" spans="2:116" ht="22.5" customHeight="1" thickBot="1">
      <c r="B14" s="103"/>
      <c r="C14" s="2"/>
      <c r="D14" s="3"/>
      <c r="E14" s="50"/>
      <c r="F14" s="104" t="e">
        <f>"　このことにつきまして、本日（"&amp;受験票送付伺!AH22&amp;"）実施しました面接の結果により、下"</f>
        <v>#REF!</v>
      </c>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57"/>
      <c r="AE14" s="13"/>
      <c r="AF14" s="76"/>
      <c r="AG14" s="98"/>
      <c r="AH14" s="302" t="e">
        <f>#REF!</f>
        <v>#REF!</v>
      </c>
      <c r="AI14" s="100"/>
      <c r="AJ14" s="101" t="e">
        <f>SUBSTITUTE(AH14,"　"," ")</f>
        <v>#REF!</v>
      </c>
      <c r="AL14" s="91"/>
      <c r="AN14" s="74"/>
    </row>
    <row r="15" spans="2:116" ht="22.5" customHeight="1">
      <c r="B15" s="105"/>
      <c r="C15" s="2"/>
      <c r="D15" s="3"/>
      <c r="E15" s="50"/>
      <c r="F15" s="104" t="s">
        <v>450</v>
      </c>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57"/>
      <c r="AE15" s="13"/>
      <c r="AF15" s="76"/>
      <c r="AG15" s="94"/>
      <c r="AH15" s="301"/>
      <c r="AI15" s="96"/>
      <c r="AJ15" s="101"/>
      <c r="AN15" s="74"/>
    </row>
    <row r="16" spans="2:116" ht="22.5" customHeight="1" thickBot="1">
      <c r="B16" s="105"/>
      <c r="C16" s="2"/>
      <c r="D16" s="3"/>
      <c r="E16" s="50"/>
      <c r="F16" s="12" t="s">
        <v>451</v>
      </c>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57"/>
      <c r="AE16" s="13"/>
      <c r="AG16" s="98"/>
      <c r="AH16" s="302" t="e">
        <f>#REF!</f>
        <v>#REF!</v>
      </c>
      <c r="AI16" s="100"/>
      <c r="AJ16" s="101" t="e">
        <f>SUBSTITUTE(AH16,"　"," ")</f>
        <v>#REF!</v>
      </c>
      <c r="AN16" s="74"/>
    </row>
    <row r="17" spans="2:40" ht="22.5" customHeight="1">
      <c r="B17" s="105"/>
      <c r="C17" s="2"/>
      <c r="D17" s="3"/>
      <c r="E17" s="50"/>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57"/>
      <c r="AE17" s="13"/>
      <c r="AH17" s="106"/>
      <c r="AI17" s="107"/>
      <c r="AJ17" s="101"/>
      <c r="AN17" s="74"/>
    </row>
    <row r="18" spans="2:40" ht="22.5" customHeight="1">
      <c r="B18" s="105"/>
      <c r="C18" s="2"/>
      <c r="D18" s="3"/>
      <c r="E18" s="50"/>
      <c r="F18" s="593" t="s">
        <v>137</v>
      </c>
      <c r="G18" s="593"/>
      <c r="H18" s="593"/>
      <c r="I18" s="593"/>
      <c r="J18" s="593"/>
      <c r="K18" s="593"/>
      <c r="L18" s="593"/>
      <c r="M18" s="593"/>
      <c r="N18" s="593"/>
      <c r="O18" s="593"/>
      <c r="P18" s="593"/>
      <c r="Q18" s="593"/>
      <c r="R18" s="593"/>
      <c r="S18" s="593"/>
      <c r="T18" s="593"/>
      <c r="U18" s="593"/>
      <c r="V18" s="593"/>
      <c r="W18" s="593"/>
      <c r="X18" s="593"/>
      <c r="Y18" s="593"/>
      <c r="Z18" s="593"/>
      <c r="AA18" s="593"/>
      <c r="AB18" s="593"/>
      <c r="AC18" s="593"/>
      <c r="AD18" s="57"/>
      <c r="AE18" s="13"/>
      <c r="AH18" s="106"/>
      <c r="AI18" s="107"/>
      <c r="AN18" s="74"/>
    </row>
    <row r="19" spans="2:40" ht="22.5" customHeight="1">
      <c r="B19" s="105"/>
      <c r="C19" s="2"/>
      <c r="D19" s="3"/>
      <c r="E19" s="50"/>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57"/>
      <c r="AE19" s="13"/>
      <c r="AH19" s="106"/>
      <c r="AI19" s="107"/>
      <c r="AN19" s="74"/>
    </row>
    <row r="20" spans="2:40" ht="22.5" customHeight="1">
      <c r="B20" s="109"/>
      <c r="C20" s="2"/>
      <c r="D20" s="3"/>
      <c r="E20" s="50"/>
      <c r="F20" s="108" t="s">
        <v>452</v>
      </c>
      <c r="G20" s="108"/>
      <c r="H20" s="108"/>
      <c r="I20" s="108"/>
      <c r="J20" s="108"/>
      <c r="K20" s="108"/>
      <c r="L20" s="108"/>
      <c r="M20" s="108"/>
      <c r="N20" s="604"/>
      <c r="O20" s="604"/>
      <c r="P20" s="604"/>
      <c r="Q20" s="604"/>
      <c r="R20" s="604"/>
      <c r="S20" s="417"/>
      <c r="T20" s="104"/>
      <c r="U20" s="104"/>
      <c r="V20" s="104"/>
      <c r="W20" s="104"/>
      <c r="X20" s="104"/>
      <c r="Y20" s="104"/>
      <c r="Z20" s="104"/>
      <c r="AA20" s="104"/>
      <c r="AB20" s="104"/>
      <c r="AC20" s="104"/>
      <c r="AD20" s="57"/>
      <c r="AE20" s="13"/>
      <c r="AH20" s="309"/>
      <c r="AI20" s="107"/>
      <c r="AJ20" s="110"/>
    </row>
    <row r="21" spans="2:40" ht="7.5" customHeight="1">
      <c r="B21" s="109"/>
      <c r="C21" s="2"/>
      <c r="D21" s="3"/>
      <c r="E21" s="17"/>
      <c r="F21" s="468"/>
      <c r="G21" s="468"/>
      <c r="H21" s="468"/>
      <c r="I21" s="468"/>
      <c r="J21" s="468"/>
      <c r="K21" s="468"/>
      <c r="L21" s="468"/>
      <c r="M21" s="468"/>
      <c r="N21" s="468"/>
      <c r="O21" s="468"/>
      <c r="P21" s="468"/>
      <c r="Q21" s="468"/>
      <c r="R21" s="468"/>
      <c r="S21" s="469"/>
      <c r="T21" s="470"/>
      <c r="U21" s="470"/>
      <c r="V21" s="470"/>
      <c r="W21" s="470"/>
      <c r="X21" s="470"/>
      <c r="Y21" s="470"/>
      <c r="Z21" s="470"/>
      <c r="AA21" s="470"/>
      <c r="AB21" s="470"/>
      <c r="AC21" s="470"/>
      <c r="AD21" s="471"/>
      <c r="AE21" s="13"/>
      <c r="AH21" s="309"/>
      <c r="AI21" s="107"/>
      <c r="AJ21" s="110"/>
    </row>
    <row r="22" spans="2:40" ht="22.5" customHeight="1">
      <c r="B22" s="109"/>
      <c r="C22" s="2"/>
      <c r="D22" s="3"/>
      <c r="E22" s="472"/>
      <c r="F22" s="764" t="s">
        <v>322</v>
      </c>
      <c r="G22" s="765"/>
      <c r="H22" s="765"/>
      <c r="I22" s="765"/>
      <c r="J22" s="766"/>
      <c r="K22" s="764" t="s">
        <v>321</v>
      </c>
      <c r="L22" s="765"/>
      <c r="M22" s="765"/>
      <c r="N22" s="765"/>
      <c r="O22" s="765"/>
      <c r="P22" s="765"/>
      <c r="Q22" s="765"/>
      <c r="R22" s="765"/>
      <c r="S22" s="766"/>
      <c r="T22" s="764" t="s">
        <v>199</v>
      </c>
      <c r="U22" s="765"/>
      <c r="V22" s="766"/>
      <c r="W22" s="764" t="s">
        <v>219</v>
      </c>
      <c r="X22" s="766"/>
      <c r="Y22" s="764" t="s">
        <v>207</v>
      </c>
      <c r="Z22" s="765"/>
      <c r="AA22" s="765"/>
      <c r="AB22" s="765"/>
      <c r="AC22" s="766"/>
      <c r="AD22" s="473"/>
      <c r="AE22" s="13"/>
      <c r="AH22" s="309"/>
      <c r="AI22" s="107"/>
      <c r="AJ22" s="110"/>
    </row>
    <row r="23" spans="2:40" ht="26.25" customHeight="1">
      <c r="B23" s="109"/>
      <c r="C23" s="2"/>
      <c r="D23" s="3"/>
      <c r="E23" s="472"/>
      <c r="F23" s="767" t="s" ph="1">
        <v>413</v>
      </c>
      <c r="G23" s="768" ph="1"/>
      <c r="H23" s="768" ph="1"/>
      <c r="I23" s="768" ph="1"/>
      <c r="J23" s="769" ph="1"/>
      <c r="K23" s="774" t="s">
        <v>440</v>
      </c>
      <c r="L23" s="775"/>
      <c r="M23" s="775"/>
      <c r="N23" s="775"/>
      <c r="O23" s="775"/>
      <c r="P23" s="775"/>
      <c r="Q23" s="775"/>
      <c r="R23" s="775"/>
      <c r="S23" s="776"/>
      <c r="T23" s="771">
        <v>64</v>
      </c>
      <c r="U23" s="772"/>
      <c r="V23" s="773"/>
      <c r="W23" s="764" t="s">
        <v>442</v>
      </c>
      <c r="X23" s="766"/>
      <c r="Y23" s="764" t="s">
        <v>444</v>
      </c>
      <c r="Z23" s="765"/>
      <c r="AA23" s="765"/>
      <c r="AB23" s="765"/>
      <c r="AC23" s="766"/>
      <c r="AD23" s="473"/>
      <c r="AE23" s="13"/>
      <c r="AH23" s="309"/>
      <c r="AI23" s="107"/>
      <c r="AJ23" s="110"/>
    </row>
    <row r="24" spans="2:40" ht="26.25" customHeight="1">
      <c r="B24" s="109"/>
      <c r="C24" s="2"/>
      <c r="D24" s="3"/>
      <c r="E24" s="472"/>
      <c r="F24" s="767" t="s" ph="1">
        <v>414</v>
      </c>
      <c r="G24" s="768" ph="1"/>
      <c r="H24" s="768" ph="1"/>
      <c r="I24" s="768" ph="1"/>
      <c r="J24" s="769" ph="1"/>
      <c r="K24" s="774" t="s">
        <v>441</v>
      </c>
      <c r="L24" s="775"/>
      <c r="M24" s="775"/>
      <c r="N24" s="775"/>
      <c r="O24" s="775"/>
      <c r="P24" s="775"/>
      <c r="Q24" s="775"/>
      <c r="R24" s="775"/>
      <c r="S24" s="776"/>
      <c r="T24" s="771">
        <v>46</v>
      </c>
      <c r="U24" s="772"/>
      <c r="V24" s="773"/>
      <c r="W24" s="764" t="s">
        <v>443</v>
      </c>
      <c r="X24" s="766"/>
      <c r="Y24" s="764" t="s">
        <v>445</v>
      </c>
      <c r="Z24" s="765"/>
      <c r="AA24" s="765"/>
      <c r="AB24" s="765"/>
      <c r="AC24" s="766"/>
      <c r="AD24" s="473"/>
      <c r="AE24" s="13"/>
      <c r="AH24" s="309"/>
      <c r="AI24" s="107"/>
      <c r="AJ24" s="110"/>
    </row>
    <row r="25" spans="2:40" ht="7.5" customHeight="1">
      <c r="B25" s="111"/>
      <c r="C25" s="2"/>
      <c r="D25" s="3"/>
      <c r="E25" s="92"/>
      <c r="F25" s="121"/>
      <c r="G25" s="121"/>
      <c r="H25" s="121"/>
      <c r="I25" s="121"/>
      <c r="J25" s="121"/>
      <c r="K25" s="121"/>
      <c r="L25" s="121"/>
      <c r="M25" s="121"/>
      <c r="N25" s="770"/>
      <c r="O25" s="770"/>
      <c r="P25" s="770"/>
      <c r="Q25" s="770"/>
      <c r="R25" s="770"/>
      <c r="S25" s="770"/>
      <c r="T25" s="770"/>
      <c r="U25" s="770"/>
      <c r="V25" s="770"/>
      <c r="W25" s="770"/>
      <c r="X25" s="770"/>
      <c r="Y25" s="770"/>
      <c r="Z25" s="770"/>
      <c r="AA25" s="770"/>
      <c r="AB25" s="770"/>
      <c r="AC25" s="770"/>
      <c r="AD25" s="45"/>
      <c r="AE25" s="13"/>
      <c r="AH25" s="106"/>
      <c r="AI25" s="107"/>
      <c r="AJ25" s="110"/>
    </row>
    <row r="26" spans="2:40" ht="22.5" customHeight="1">
      <c r="B26" s="111"/>
      <c r="C26" s="2"/>
      <c r="D26" s="3"/>
      <c r="E26" s="50"/>
      <c r="F26" s="108" t="s">
        <v>438</v>
      </c>
      <c r="G26" s="108"/>
      <c r="H26" s="108"/>
      <c r="I26" s="108"/>
      <c r="J26" s="108"/>
      <c r="K26" s="108"/>
      <c r="L26" s="108"/>
      <c r="M26" s="108"/>
      <c r="N26" s="248" t="s">
        <v>112</v>
      </c>
      <c r="O26" s="108"/>
      <c r="P26" s="291">
        <v>23</v>
      </c>
      <c r="Q26" s="115" t="s">
        <v>103</v>
      </c>
      <c r="R26" s="292">
        <v>7</v>
      </c>
      <c r="S26" s="115" t="s">
        <v>104</v>
      </c>
      <c r="T26" s="292">
        <v>1</v>
      </c>
      <c r="U26" s="115" t="s">
        <v>105</v>
      </c>
      <c r="V26" s="594">
        <f>AI26</f>
        <v>6</v>
      </c>
      <c r="W26" s="594"/>
      <c r="X26" s="604" t="s">
        <v>162</v>
      </c>
      <c r="Y26" s="604"/>
      <c r="Z26" s="604"/>
      <c r="AA26" s="153"/>
      <c r="AB26" s="108"/>
      <c r="AC26" s="108"/>
      <c r="AD26" s="57"/>
      <c r="AE26" s="13"/>
      <c r="AH26" s="116" t="str">
        <f>CONCATENATE(N26,DBCS(P26),Q26,DBCS(R26),S26,DBCS(T26),U26)</f>
        <v>平成２３年７月１日</v>
      </c>
      <c r="AI26" s="117">
        <f>WEEKDAY(AH26,1)</f>
        <v>6</v>
      </c>
      <c r="AJ26" s="110"/>
    </row>
    <row r="27" spans="2:40" ht="22.5" customHeight="1">
      <c r="B27" s="111"/>
      <c r="C27" s="2"/>
      <c r="D27" s="3"/>
      <c r="E27" s="50"/>
      <c r="F27" s="108"/>
      <c r="G27" s="108"/>
      <c r="H27" s="108"/>
      <c r="I27" s="108"/>
      <c r="J27" s="108"/>
      <c r="K27" s="108"/>
      <c r="L27" s="108"/>
      <c r="M27" s="108"/>
      <c r="N27" s="248" t="s">
        <v>112</v>
      </c>
      <c r="O27" s="108"/>
      <c r="P27" s="291">
        <v>23</v>
      </c>
      <c r="Q27" s="115" t="s">
        <v>103</v>
      </c>
      <c r="R27" s="292">
        <v>8</v>
      </c>
      <c r="S27" s="115" t="s">
        <v>104</v>
      </c>
      <c r="T27" s="292">
        <v>31</v>
      </c>
      <c r="U27" s="115" t="s">
        <v>105</v>
      </c>
      <c r="V27" s="594">
        <f>AI27</f>
        <v>4</v>
      </c>
      <c r="W27" s="594"/>
      <c r="X27" s="604" t="s">
        <v>163</v>
      </c>
      <c r="Y27" s="604"/>
      <c r="Z27" s="604"/>
      <c r="AA27" s="153"/>
      <c r="AB27" s="108"/>
      <c r="AC27" s="108"/>
      <c r="AD27" s="57"/>
      <c r="AE27" s="13"/>
      <c r="AH27" s="116" t="str">
        <f>CONCATENATE(N27,DBCS(P27),Q27,DBCS(R27),S27,DBCS(T27),U27)</f>
        <v>平成２３年８月３１日</v>
      </c>
      <c r="AI27" s="117">
        <f>WEEKDAY(AH27,1)</f>
        <v>4</v>
      </c>
      <c r="AJ27" s="110"/>
    </row>
    <row r="28" spans="2:40" ht="22.5" customHeight="1">
      <c r="B28" s="111"/>
      <c r="C28" s="2"/>
      <c r="D28" s="3"/>
      <c r="E28" s="50"/>
      <c r="F28" s="108"/>
      <c r="G28" s="108"/>
      <c r="H28" s="108"/>
      <c r="I28" s="108"/>
      <c r="J28" s="108"/>
      <c r="K28" s="108"/>
      <c r="L28" s="108"/>
      <c r="M28" s="108"/>
      <c r="N28" s="153" t="s">
        <v>449</v>
      </c>
      <c r="O28" s="108"/>
      <c r="P28" s="108"/>
      <c r="Q28" s="108"/>
      <c r="R28" s="108"/>
      <c r="S28" s="108"/>
      <c r="T28" s="108"/>
      <c r="U28" s="108"/>
      <c r="V28" s="108"/>
      <c r="W28" s="108"/>
      <c r="X28" s="108"/>
      <c r="Y28" s="108"/>
      <c r="Z28" s="108"/>
      <c r="AA28" s="108"/>
      <c r="AB28" s="108"/>
      <c r="AC28" s="108"/>
      <c r="AD28" s="57"/>
      <c r="AE28" s="13"/>
      <c r="AH28" s="106"/>
      <c r="AI28" s="107"/>
      <c r="AJ28" s="110"/>
    </row>
    <row r="29" spans="2:40" ht="22.5" customHeight="1">
      <c r="B29" s="105"/>
      <c r="C29" s="2"/>
      <c r="D29" s="3"/>
      <c r="E29" s="50"/>
      <c r="F29" s="104" t="s">
        <v>439</v>
      </c>
      <c r="G29" s="104"/>
      <c r="H29" s="104"/>
      <c r="I29" s="104"/>
      <c r="J29" s="104"/>
      <c r="K29" s="104"/>
      <c r="L29" s="104"/>
      <c r="M29" s="104"/>
      <c r="N29" s="104" t="s">
        <v>437</v>
      </c>
      <c r="O29" s="104"/>
      <c r="P29" s="104"/>
      <c r="Q29" s="104"/>
      <c r="R29" s="104"/>
      <c r="S29" s="104"/>
      <c r="T29" s="104"/>
      <c r="U29" s="104"/>
      <c r="V29" s="104"/>
      <c r="W29" s="104"/>
      <c r="X29" s="104"/>
      <c r="Y29" s="104"/>
      <c r="Z29" s="104"/>
      <c r="AA29" s="104"/>
      <c r="AB29" s="104"/>
      <c r="AC29" s="104"/>
      <c r="AD29" s="57"/>
      <c r="AE29" s="13"/>
      <c r="AH29" s="106"/>
      <c r="AI29" s="107"/>
      <c r="AJ29" s="101"/>
      <c r="AN29" s="74"/>
    </row>
    <row r="30" spans="2:40" ht="22.5" customHeight="1">
      <c r="B30" s="105"/>
      <c r="C30" s="2"/>
      <c r="D30" s="3"/>
      <c r="E30" s="50"/>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57"/>
      <c r="AE30" s="13"/>
      <c r="AH30" s="106"/>
      <c r="AI30" s="107"/>
      <c r="AJ30" s="101"/>
      <c r="AN30" s="74"/>
    </row>
    <row r="31" spans="2:40" ht="22.5" customHeight="1">
      <c r="B31" s="105"/>
      <c r="C31" s="2"/>
      <c r="D31" s="3"/>
      <c r="E31" s="50"/>
      <c r="F31" s="104" t="s">
        <v>447</v>
      </c>
      <c r="G31" s="104"/>
      <c r="H31" s="104"/>
      <c r="I31" s="104"/>
      <c r="J31" s="104"/>
      <c r="K31" s="104"/>
      <c r="L31" s="104"/>
      <c r="M31" s="104"/>
      <c r="N31" s="104" t="s">
        <v>446</v>
      </c>
      <c r="O31" s="104"/>
      <c r="P31" s="104"/>
      <c r="Q31" s="104"/>
      <c r="R31" s="104"/>
      <c r="S31" s="104"/>
      <c r="T31" s="104"/>
      <c r="U31" s="104"/>
      <c r="V31" s="104"/>
      <c r="W31" s="104"/>
      <c r="X31" s="104"/>
      <c r="Y31" s="104"/>
      <c r="Z31" s="104"/>
      <c r="AA31" s="104"/>
      <c r="AB31" s="104"/>
      <c r="AC31" s="104"/>
      <c r="AD31" s="57"/>
      <c r="AE31" s="13"/>
      <c r="AH31" s="106"/>
      <c r="AI31" s="107"/>
      <c r="AJ31" s="101"/>
      <c r="AN31" s="74"/>
    </row>
    <row r="32" spans="2:40" ht="22.5" customHeight="1" thickBot="1">
      <c r="B32" s="111"/>
      <c r="C32" s="2"/>
      <c r="D32" s="3"/>
      <c r="E32" s="50"/>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57"/>
      <c r="AE32" s="13"/>
      <c r="AH32" s="106"/>
      <c r="AI32" s="107"/>
      <c r="AJ32" s="110"/>
    </row>
    <row r="33" spans="2:108" ht="22.5" customHeight="1" thickTop="1">
      <c r="B33" s="111"/>
      <c r="C33" s="2"/>
      <c r="D33" s="3"/>
      <c r="E33" s="601" t="s">
        <v>134</v>
      </c>
      <c r="F33" s="601"/>
      <c r="G33" s="601"/>
      <c r="H33" s="601"/>
      <c r="I33" s="601"/>
      <c r="J33" s="601"/>
      <c r="K33" s="601"/>
      <c r="L33" s="601"/>
      <c r="M33" s="601"/>
      <c r="N33" s="601"/>
      <c r="O33" s="601"/>
      <c r="P33" s="601"/>
      <c r="Q33" s="601"/>
      <c r="R33" s="601"/>
      <c r="S33" s="601"/>
      <c r="T33" s="601"/>
      <c r="U33" s="601"/>
      <c r="V33" s="601"/>
      <c r="W33" s="601"/>
      <c r="X33" s="601"/>
      <c r="Y33" s="601"/>
      <c r="Z33" s="601"/>
      <c r="AA33" s="601"/>
      <c r="AB33" s="601"/>
      <c r="AC33" s="601"/>
      <c r="AD33" s="601"/>
      <c r="AE33" s="13"/>
      <c r="AH33" s="106"/>
      <c r="AI33" s="107"/>
      <c r="AJ33" s="110"/>
    </row>
    <row r="34" spans="2:108" ht="3.75" customHeight="1" thickBot="1">
      <c r="B34" s="111"/>
      <c r="C34" s="2"/>
      <c r="D34" s="3"/>
      <c r="E34" s="118"/>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8"/>
      <c r="AE34" s="13"/>
      <c r="AF34" s="120"/>
      <c r="AH34" s="106"/>
    </row>
    <row r="35" spans="2:108" ht="22.5" customHeight="1" thickTop="1">
      <c r="B35" s="111"/>
      <c r="C35" s="2"/>
      <c r="D35" s="3"/>
      <c r="E35" s="92"/>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45"/>
      <c r="AE35" s="13"/>
      <c r="AF35" s="122"/>
      <c r="AG35" s="120"/>
      <c r="AH35" s="106"/>
      <c r="AJ35" s="106"/>
    </row>
    <row r="36" spans="2:108" ht="22.5" customHeight="1">
      <c r="B36" s="111"/>
      <c r="C36" s="2"/>
      <c r="D36" s="3"/>
      <c r="E36" s="50"/>
      <c r="F36" s="108"/>
      <c r="G36" s="108"/>
      <c r="H36" s="108"/>
      <c r="I36" s="108"/>
      <c r="J36" s="108"/>
      <c r="K36" s="108"/>
      <c r="L36" s="108"/>
      <c r="M36" s="108"/>
      <c r="N36" s="108"/>
      <c r="O36" s="108"/>
      <c r="P36" s="108"/>
      <c r="Q36" s="108"/>
      <c r="R36" s="108"/>
      <c r="S36" s="108"/>
      <c r="T36" s="108"/>
      <c r="U36" s="108"/>
      <c r="W36" s="108"/>
      <c r="X36" s="108"/>
      <c r="Y36" s="108"/>
      <c r="Z36" s="108"/>
      <c r="AA36" s="108"/>
      <c r="AB36" s="108"/>
      <c r="AC36" s="108"/>
      <c r="AD36" s="57"/>
      <c r="AE36" s="13"/>
      <c r="AF36" s="123"/>
      <c r="AG36" s="122"/>
      <c r="AH36" s="123"/>
      <c r="AI36" s="124"/>
      <c r="AJ36" s="123"/>
    </row>
    <row r="37" spans="2:108" ht="22.5" customHeight="1">
      <c r="B37" s="111"/>
      <c r="C37" s="2"/>
      <c r="D37" s="3"/>
      <c r="E37" s="50"/>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57"/>
      <c r="AE37" s="13"/>
      <c r="AF37" s="123"/>
      <c r="AG37" s="123"/>
      <c r="AH37" s="123"/>
      <c r="AI37" s="124"/>
      <c r="AJ37" s="123"/>
    </row>
    <row r="38" spans="2:108" ht="22.5" customHeight="1">
      <c r="B38" s="111"/>
      <c r="C38" s="2"/>
      <c r="D38" s="3"/>
      <c r="E38" s="50"/>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57"/>
      <c r="AE38" s="13"/>
      <c r="AF38" s="123"/>
      <c r="AG38" s="123"/>
      <c r="AH38" s="123"/>
      <c r="AI38" s="124"/>
      <c r="AJ38" s="123"/>
    </row>
    <row r="39" spans="2:108" ht="22.5" customHeight="1">
      <c r="B39" s="111"/>
      <c r="C39" s="2"/>
      <c r="D39" s="3"/>
      <c r="E39" s="50"/>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57"/>
      <c r="AE39" s="13"/>
      <c r="AF39" s="123"/>
      <c r="AG39" s="123"/>
      <c r="AH39" s="123"/>
      <c r="AI39" s="124"/>
      <c r="AJ39" s="123"/>
    </row>
    <row r="40" spans="2:108" ht="22.5" customHeight="1">
      <c r="B40" s="111"/>
      <c r="C40" s="2"/>
      <c r="D40" s="3"/>
      <c r="E40" s="50"/>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57"/>
      <c r="AE40" s="13"/>
      <c r="AF40" s="123"/>
      <c r="AG40" s="123"/>
      <c r="AH40" s="123"/>
      <c r="AI40" s="124"/>
      <c r="AJ40" s="123"/>
    </row>
    <row r="41" spans="2:108" ht="22.5" customHeight="1">
      <c r="B41" s="111"/>
      <c r="C41" s="2"/>
      <c r="D41" s="3"/>
      <c r="E41" s="50"/>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57"/>
      <c r="AE41" s="13"/>
      <c r="AF41" s="123"/>
      <c r="AG41" s="123"/>
      <c r="AH41" s="123"/>
      <c r="AI41" s="124"/>
      <c r="AJ41" s="123"/>
      <c r="AL41" s="6"/>
      <c r="AM41" s="4"/>
      <c r="AN41" s="4"/>
      <c r="DB41" s="7"/>
      <c r="DC41" s="8"/>
      <c r="DD41" s="8"/>
    </row>
    <row r="42" spans="2:108" ht="22.5" customHeight="1">
      <c r="B42" s="111"/>
      <c r="C42" s="2"/>
      <c r="D42" s="3"/>
      <c r="E42" s="50"/>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57"/>
      <c r="AE42" s="13"/>
      <c r="AF42" s="123"/>
      <c r="AG42" s="123"/>
      <c r="AH42" s="123"/>
      <c r="AI42" s="124"/>
      <c r="AJ42" s="123"/>
      <c r="AK42" s="5"/>
      <c r="AL42" s="6"/>
      <c r="AM42" s="4"/>
      <c r="AN42" s="4"/>
      <c r="DB42" s="7"/>
      <c r="DC42" s="8"/>
      <c r="DD42" s="8"/>
    </row>
    <row r="43" spans="2:108" ht="22.5" customHeight="1">
      <c r="B43" s="111"/>
      <c r="C43" s="2"/>
      <c r="D43" s="3"/>
      <c r="E43" s="50"/>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57"/>
      <c r="AE43" s="13"/>
      <c r="AF43" s="123"/>
      <c r="AG43" s="124"/>
      <c r="AH43" s="123"/>
      <c r="AI43" s="4"/>
      <c r="AJ43" s="4"/>
      <c r="AK43" s="5"/>
    </row>
    <row r="44" spans="2:108" ht="22.5" customHeight="1">
      <c r="B44" s="111"/>
      <c r="C44" s="2"/>
      <c r="D44" s="3"/>
      <c r="E44" s="50"/>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57"/>
      <c r="AE44" s="13"/>
      <c r="AF44" s="123"/>
      <c r="AG44" s="124"/>
      <c r="AH44" s="123"/>
      <c r="AI44" s="4"/>
      <c r="AJ44" s="4"/>
    </row>
    <row r="45" spans="2:108" ht="22.5" customHeight="1">
      <c r="B45" s="111"/>
      <c r="C45" s="2"/>
      <c r="D45" s="3"/>
      <c r="E45" s="50"/>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57"/>
      <c r="AE45" s="13"/>
      <c r="AF45" s="123"/>
      <c r="AG45" s="123"/>
      <c r="AH45" s="123"/>
      <c r="AI45" s="124"/>
      <c r="AJ45" s="123"/>
    </row>
    <row r="46" spans="2:108" ht="22.5" customHeight="1">
      <c r="B46" s="111"/>
      <c r="C46" s="2"/>
      <c r="D46" s="3"/>
      <c r="E46" s="50"/>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57"/>
      <c r="AE46" s="13"/>
      <c r="AF46" s="123"/>
      <c r="AG46" s="123"/>
      <c r="AH46" s="123"/>
      <c r="AI46" s="124"/>
      <c r="AJ46" s="123"/>
    </row>
    <row r="47" spans="2:108" ht="22.5" customHeight="1">
      <c r="B47" s="111"/>
      <c r="C47" s="2"/>
      <c r="D47" s="3"/>
      <c r="E47" s="50"/>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57"/>
      <c r="AE47" s="13"/>
      <c r="AF47" s="123"/>
      <c r="AG47" s="123"/>
      <c r="AH47" s="123"/>
      <c r="AI47" s="124"/>
      <c r="AJ47" s="123"/>
    </row>
    <row r="48" spans="2:108" ht="22.5" customHeight="1">
      <c r="B48" s="111"/>
      <c r="C48" s="2"/>
      <c r="D48" s="3"/>
      <c r="E48" s="50"/>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57"/>
      <c r="AE48" s="13"/>
      <c r="AF48" s="123"/>
      <c r="AG48" s="123"/>
      <c r="AH48" s="123"/>
      <c r="AI48" s="124"/>
      <c r="AJ48" s="123"/>
    </row>
    <row r="49" spans="2:36" ht="22.5" customHeight="1">
      <c r="B49" s="111"/>
      <c r="C49" s="2"/>
      <c r="D49" s="3"/>
      <c r="E49" s="50"/>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57"/>
      <c r="AE49" s="13"/>
      <c r="AF49" s="123"/>
      <c r="AG49" s="123"/>
      <c r="AH49" s="123"/>
      <c r="AI49" s="124"/>
      <c r="AJ49" s="123"/>
    </row>
    <row r="50" spans="2:36" ht="22.5" customHeight="1">
      <c r="B50" s="111"/>
      <c r="C50" s="2"/>
      <c r="D50" s="3"/>
      <c r="E50" s="50"/>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57"/>
      <c r="AE50" s="13"/>
      <c r="AF50" s="123"/>
      <c r="AG50" s="123"/>
      <c r="AH50" s="123"/>
      <c r="AI50" s="124"/>
      <c r="AJ50" s="123"/>
    </row>
    <row r="51" spans="2:36" ht="22.5" customHeight="1">
      <c r="B51" s="111"/>
      <c r="C51" s="2"/>
      <c r="D51" s="3"/>
      <c r="E51" s="50"/>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57"/>
      <c r="AE51" s="13"/>
      <c r="AF51" s="123"/>
      <c r="AG51" s="123"/>
      <c r="AH51" s="123"/>
      <c r="AI51" s="124"/>
      <c r="AJ51" s="123"/>
    </row>
    <row r="52" spans="2:36" ht="22.5" customHeight="1">
      <c r="B52" s="111"/>
      <c r="C52" s="2"/>
      <c r="D52" s="3"/>
      <c r="E52" s="50"/>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57"/>
      <c r="AE52" s="13"/>
      <c r="AF52" s="123"/>
      <c r="AG52" s="123"/>
      <c r="AH52" s="123"/>
      <c r="AI52" s="124"/>
      <c r="AJ52" s="123"/>
    </row>
    <row r="53" spans="2:36" ht="22.5" customHeight="1">
      <c r="B53" s="125"/>
      <c r="C53" s="2"/>
      <c r="D53" s="3"/>
      <c r="E53" s="50"/>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57"/>
      <c r="AE53" s="13"/>
      <c r="AF53" s="123"/>
      <c r="AG53" s="123"/>
      <c r="AH53" s="123"/>
      <c r="AI53" s="124"/>
      <c r="AJ53" s="123"/>
    </row>
    <row r="54" spans="2:36" ht="22.5" customHeight="1">
      <c r="B54" s="125"/>
      <c r="C54" s="2"/>
      <c r="D54" s="3"/>
      <c r="E54" s="50"/>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57"/>
      <c r="AE54" s="13"/>
      <c r="AF54" s="123"/>
      <c r="AG54" s="123"/>
      <c r="AH54" s="123"/>
      <c r="AI54" s="124"/>
      <c r="AJ54" s="123"/>
    </row>
    <row r="55" spans="2:36" ht="22.5" customHeight="1">
      <c r="B55" s="125"/>
      <c r="C55" s="2"/>
      <c r="D55" s="3"/>
      <c r="E55" s="50"/>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57"/>
      <c r="AE55" s="13"/>
      <c r="AF55" s="123"/>
      <c r="AG55" s="123"/>
      <c r="AH55" s="123"/>
      <c r="AI55" s="124"/>
      <c r="AJ55" s="123"/>
    </row>
    <row r="56" spans="2:36" ht="22.5" customHeight="1">
      <c r="B56" s="125"/>
      <c r="C56" s="2"/>
      <c r="D56" s="3"/>
      <c r="E56" s="50"/>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57"/>
      <c r="AE56" s="13"/>
      <c r="AF56" s="123"/>
      <c r="AG56" s="123"/>
      <c r="AH56" s="123"/>
      <c r="AI56" s="124"/>
      <c r="AJ56" s="123"/>
    </row>
    <row r="57" spans="2:36" ht="22.5" customHeight="1">
      <c r="B57" s="125"/>
      <c r="C57" s="2"/>
      <c r="D57" s="3"/>
      <c r="E57" s="50"/>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57"/>
      <c r="AE57" s="13"/>
      <c r="AF57" s="123"/>
      <c r="AG57" s="123"/>
      <c r="AH57" s="123"/>
      <c r="AI57" s="124"/>
      <c r="AJ57" s="123"/>
    </row>
    <row r="58" spans="2:36" ht="22.5" customHeight="1">
      <c r="B58" s="125"/>
      <c r="C58" s="2"/>
      <c r="D58" s="3"/>
      <c r="E58" s="50"/>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57"/>
      <c r="AE58" s="13"/>
      <c r="AF58" s="123"/>
      <c r="AG58" s="123"/>
      <c r="AH58" s="123"/>
      <c r="AI58" s="124"/>
      <c r="AJ58" s="123"/>
    </row>
    <row r="59" spans="2:36" ht="22.5" customHeight="1">
      <c r="B59" s="125"/>
      <c r="C59" s="2"/>
      <c r="D59" s="3"/>
      <c r="E59" s="50"/>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57"/>
      <c r="AE59" s="13"/>
      <c r="AF59" s="123"/>
      <c r="AG59" s="123"/>
      <c r="AH59" s="123"/>
      <c r="AI59" s="124"/>
      <c r="AJ59" s="123"/>
    </row>
    <row r="60" spans="2:36" ht="22.5" customHeight="1">
      <c r="B60" s="125"/>
      <c r="C60" s="2"/>
      <c r="D60" s="3"/>
      <c r="E60" s="50"/>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57"/>
      <c r="AE60" s="13"/>
      <c r="AF60" s="123"/>
      <c r="AG60" s="123"/>
      <c r="AH60" s="123"/>
      <c r="AI60" s="124"/>
      <c r="AJ60" s="123"/>
    </row>
    <row r="61" spans="2:36" ht="22.5" customHeight="1">
      <c r="B61" s="125"/>
      <c r="C61" s="2"/>
      <c r="D61" s="3"/>
      <c r="E61" s="50"/>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57"/>
      <c r="AE61" s="13"/>
      <c r="AF61" s="123"/>
      <c r="AG61" s="123"/>
      <c r="AH61" s="123"/>
      <c r="AI61" s="124"/>
      <c r="AJ61" s="123"/>
    </row>
    <row r="62" spans="2:36" ht="22.5" customHeight="1">
      <c r="B62" s="125"/>
      <c r="C62" s="2"/>
      <c r="D62" s="3"/>
      <c r="E62" s="50"/>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57"/>
      <c r="AE62" s="13"/>
      <c r="AF62" s="123"/>
      <c r="AG62" s="123"/>
      <c r="AH62" s="123"/>
      <c r="AI62" s="124"/>
      <c r="AJ62" s="123"/>
    </row>
    <row r="63" spans="2:36" ht="22.5" customHeight="1">
      <c r="B63" s="125"/>
      <c r="C63" s="2"/>
      <c r="D63" s="3"/>
      <c r="E63" s="50"/>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57"/>
      <c r="AE63" s="13"/>
      <c r="AF63" s="123"/>
      <c r="AG63" s="123"/>
      <c r="AH63" s="123"/>
      <c r="AI63" s="124"/>
      <c r="AJ63" s="123"/>
    </row>
    <row r="64" spans="2:36" ht="22.5" customHeight="1">
      <c r="B64" s="125"/>
      <c r="C64" s="2"/>
      <c r="D64" s="3"/>
      <c r="E64" s="50"/>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57"/>
      <c r="AE64" s="13"/>
      <c r="AF64" s="123"/>
      <c r="AG64" s="123"/>
      <c r="AH64" s="123"/>
      <c r="AI64" s="124"/>
      <c r="AJ64" s="123"/>
    </row>
    <row r="65" spans="2:43" ht="22.5" customHeight="1">
      <c r="B65" s="125"/>
      <c r="C65" s="2"/>
      <c r="D65" s="3"/>
      <c r="E65" s="50"/>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57"/>
      <c r="AE65" s="13"/>
      <c r="AF65" s="123"/>
      <c r="AG65" s="123"/>
      <c r="AH65" s="123"/>
      <c r="AI65" s="124"/>
      <c r="AJ65" s="123"/>
    </row>
    <row r="66" spans="2:43" ht="22.5" customHeight="1">
      <c r="B66" s="125"/>
      <c r="C66" s="2"/>
      <c r="D66" s="3"/>
      <c r="E66" s="50"/>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57"/>
      <c r="AE66" s="13"/>
      <c r="AF66" s="123"/>
      <c r="AG66" s="123"/>
      <c r="AH66" s="123"/>
      <c r="AI66" s="124"/>
      <c r="AJ66" s="123"/>
      <c r="AM66" s="4"/>
      <c r="AN66" s="4"/>
      <c r="AP66" s="5"/>
      <c r="AQ66" s="6"/>
    </row>
    <row r="67" spans="2:43" ht="22.5" customHeight="1">
      <c r="B67" s="125"/>
      <c r="C67" s="2"/>
      <c r="D67" s="3"/>
      <c r="E67" s="50"/>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57"/>
      <c r="AE67" s="13"/>
      <c r="AF67" s="126"/>
      <c r="AG67" s="123"/>
      <c r="AH67" s="123"/>
      <c r="AI67" s="124"/>
      <c r="AJ67" s="123"/>
      <c r="AM67" s="4"/>
      <c r="AN67" s="4"/>
      <c r="AP67" s="5"/>
      <c r="AQ67" s="6"/>
    </row>
    <row r="68" spans="2:43" ht="22.5" customHeight="1">
      <c r="B68" s="125"/>
      <c r="C68" s="2"/>
      <c r="D68" s="3"/>
      <c r="E68" s="50"/>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57"/>
      <c r="AE68" s="13"/>
      <c r="AF68" s="126"/>
      <c r="AG68" s="126"/>
      <c r="AH68" s="126"/>
      <c r="AI68" s="127"/>
      <c r="AJ68" s="126"/>
      <c r="AM68" s="4"/>
      <c r="AN68" s="4"/>
      <c r="AP68" s="5"/>
      <c r="AQ68" s="6"/>
    </row>
    <row r="69" spans="2:43" ht="22.5" customHeight="1">
      <c r="B69" s="125"/>
      <c r="C69" s="2"/>
      <c r="D69" s="3"/>
      <c r="E69" s="50"/>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57"/>
      <c r="AE69" s="13"/>
      <c r="AF69" s="126"/>
      <c r="AG69" s="126"/>
      <c r="AH69" s="126"/>
      <c r="AI69" s="127"/>
      <c r="AJ69" s="126"/>
      <c r="AM69" s="4"/>
      <c r="AN69" s="4"/>
      <c r="AP69" s="5"/>
      <c r="AQ69" s="6"/>
    </row>
    <row r="70" spans="2:43" ht="22.5" customHeight="1" thickBot="1">
      <c r="B70" s="125"/>
      <c r="C70" s="2"/>
      <c r="D70" s="3"/>
      <c r="E70" s="128"/>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30"/>
      <c r="AE70" s="13"/>
      <c r="AF70" s="126"/>
      <c r="AG70" s="126"/>
      <c r="AH70" s="126"/>
      <c r="AI70" s="127"/>
      <c r="AJ70" s="126"/>
      <c r="AM70" s="4"/>
      <c r="AN70" s="4"/>
      <c r="AP70" s="5"/>
      <c r="AQ70" s="6"/>
    </row>
    <row r="71" spans="2:43" ht="18.75" customHeight="1" thickTop="1">
      <c r="B71" s="131"/>
      <c r="C71" s="2"/>
      <c r="D71" s="3"/>
      <c r="E71" s="601" t="s">
        <v>134</v>
      </c>
      <c r="F71" s="601"/>
      <c r="G71" s="601"/>
      <c r="H71" s="601"/>
      <c r="I71" s="601"/>
      <c r="J71" s="601"/>
      <c r="K71" s="601"/>
      <c r="L71" s="601"/>
      <c r="M71" s="601"/>
      <c r="N71" s="601"/>
      <c r="O71" s="601"/>
      <c r="P71" s="601"/>
      <c r="Q71" s="601"/>
      <c r="R71" s="601"/>
      <c r="S71" s="601"/>
      <c r="T71" s="601"/>
      <c r="U71" s="601"/>
      <c r="V71" s="601"/>
      <c r="W71" s="601"/>
      <c r="X71" s="601"/>
      <c r="Y71" s="601"/>
      <c r="Z71" s="601"/>
      <c r="AA71" s="601"/>
      <c r="AB71" s="601"/>
      <c r="AC71" s="601"/>
      <c r="AD71" s="601"/>
      <c r="AE71" s="13"/>
      <c r="AF71" s="126"/>
      <c r="AG71" s="126"/>
      <c r="AH71" s="126"/>
      <c r="AI71" s="127"/>
      <c r="AJ71" s="126"/>
      <c r="AM71" s="4"/>
      <c r="AN71" s="4"/>
      <c r="AP71" s="5"/>
      <c r="AQ71" s="6"/>
    </row>
    <row r="72" spans="2:43">
      <c r="AF72" s="126"/>
      <c r="AG72" s="126"/>
      <c r="AH72" s="126"/>
      <c r="AI72" s="127"/>
      <c r="AJ72" s="126"/>
    </row>
    <row r="73" spans="2:43">
      <c r="AF73" s="132"/>
      <c r="AG73" s="126"/>
      <c r="AH73" s="126"/>
      <c r="AI73" s="127"/>
      <c r="AJ73" s="126"/>
    </row>
    <row r="74" spans="2:43" ht="22.5" customHeight="1">
      <c r="B74" s="111"/>
      <c r="C74" s="2"/>
      <c r="D74" s="3"/>
      <c r="E74" s="50"/>
      <c r="F74" s="112" t="s">
        <v>316</v>
      </c>
      <c r="G74" s="108" t="s">
        <v>132</v>
      </c>
      <c r="H74" s="108"/>
      <c r="I74" s="108"/>
      <c r="J74" s="108"/>
      <c r="K74" s="108"/>
      <c r="L74" s="108"/>
      <c r="N74" s="113" t="s">
        <v>112</v>
      </c>
      <c r="O74" s="108"/>
      <c r="P74" s="114">
        <v>20</v>
      </c>
      <c r="Q74" s="115" t="s">
        <v>103</v>
      </c>
      <c r="R74" s="55">
        <v>9</v>
      </c>
      <c r="S74" s="115" t="s">
        <v>104</v>
      </c>
      <c r="T74" s="55">
        <v>1</v>
      </c>
      <c r="U74" s="115" t="s">
        <v>105</v>
      </c>
      <c r="V74" s="594">
        <f>AI74</f>
        <v>2</v>
      </c>
      <c r="W74" s="594"/>
      <c r="X74" s="108" t="s">
        <v>133</v>
      </c>
      <c r="Y74" s="108"/>
      <c r="Z74" s="108"/>
      <c r="AA74" s="108"/>
      <c r="AB74" s="108"/>
      <c r="AC74" s="108"/>
      <c r="AD74" s="57"/>
      <c r="AE74" s="13"/>
      <c r="AH74" s="116" t="str">
        <f>CONCATENATE(N74,DBCS(P74),Q74,DBCS(R74),S74,DBCS(T74),U74)</f>
        <v>平成２０年９月１日</v>
      </c>
      <c r="AI74" s="117">
        <f>WEEKDAY(AH74,1)</f>
        <v>2</v>
      </c>
      <c r="AJ74" s="110"/>
    </row>
    <row r="75" spans="2:43" ht="13.5">
      <c r="AF75" s="106"/>
      <c r="AG75" s="132"/>
      <c r="AH75" s="132"/>
      <c r="AI75" s="133"/>
      <c r="AJ75" s="126"/>
    </row>
    <row r="76" spans="2:43" ht="13.5">
      <c r="AF76" s="106"/>
      <c r="AG76" s="106"/>
      <c r="AH76" s="106"/>
      <c r="AI76" s="134"/>
      <c r="AJ76" s="106"/>
    </row>
    <row r="77" spans="2:43" ht="13.5">
      <c r="AF77" s="106"/>
      <c r="AG77" s="106"/>
      <c r="AH77" s="106"/>
      <c r="AI77" s="134"/>
    </row>
    <row r="78" spans="2:43" ht="13.5">
      <c r="AG78" s="106"/>
      <c r="AH78" s="106"/>
      <c r="AI78" s="134"/>
    </row>
  </sheetData>
  <sheetProtection formatRows="0" insertRows="0" selectLockedCells="1" autoFilter="0"/>
  <mergeCells count="53">
    <mergeCell ref="F24:J24"/>
    <mergeCell ref="Y22:AC22"/>
    <mergeCell ref="K24:S24"/>
    <mergeCell ref="K23:S23"/>
    <mergeCell ref="K22:S22"/>
    <mergeCell ref="Y23:AC23"/>
    <mergeCell ref="Y24:AC24"/>
    <mergeCell ref="W22:X22"/>
    <mergeCell ref="T22:V22"/>
    <mergeCell ref="W24:X24"/>
    <mergeCell ref="F12:AC12"/>
    <mergeCell ref="F18:AC18"/>
    <mergeCell ref="N20:R20"/>
    <mergeCell ref="F22:J22"/>
    <mergeCell ref="V74:W74"/>
    <mergeCell ref="V27:W27"/>
    <mergeCell ref="X27:Z27"/>
    <mergeCell ref="E33:AD33"/>
    <mergeCell ref="E71:AD71"/>
    <mergeCell ref="F23:J23"/>
    <mergeCell ref="V26:W26"/>
    <mergeCell ref="X26:Z26"/>
    <mergeCell ref="N25:AC25"/>
    <mergeCell ref="T23:V23"/>
    <mergeCell ref="T24:V24"/>
    <mergeCell ref="W23:X23"/>
    <mergeCell ref="T10:W10"/>
    <mergeCell ref="X10:AA10"/>
    <mergeCell ref="I5:K5"/>
    <mergeCell ref="H7:I7"/>
    <mergeCell ref="H8:I8"/>
    <mergeCell ref="V8:AC8"/>
    <mergeCell ref="Q6:T6"/>
    <mergeCell ref="Q5:T5"/>
    <mergeCell ref="AB9:AD9"/>
    <mergeCell ref="Q7:T7"/>
    <mergeCell ref="Q8:T8"/>
    <mergeCell ref="X9:AA9"/>
    <mergeCell ref="V5:W5"/>
    <mergeCell ref="L5:M5"/>
    <mergeCell ref="H6:I6"/>
    <mergeCell ref="E9:G9"/>
    <mergeCell ref="H9:J9"/>
    <mergeCell ref="Q9:S9"/>
    <mergeCell ref="T9:W9"/>
    <mergeCell ref="K9:M9"/>
    <mergeCell ref="N9:P9"/>
    <mergeCell ref="M2:P2"/>
    <mergeCell ref="Q2:T2"/>
    <mergeCell ref="U3:W3"/>
    <mergeCell ref="X3:AD3"/>
    <mergeCell ref="X4:AD4"/>
    <mergeCell ref="U4:W4"/>
  </mergeCells>
  <phoneticPr fontId="2" type="Hiragana"/>
  <conditionalFormatting sqref="U8">
    <cfRule type="expression" dxfId="0" priority="1" stopIfTrue="1">
      <formula>$U$8="市長　　　　印"</formula>
    </cfRule>
  </conditionalFormatting>
  <dataValidations xWindow="870" yWindow="563" count="14">
    <dataValidation imeMode="hiragana" allowBlank="1" showInputMessage="1" showErrorMessage="1" sqref="V37:W38 E29:AD32 W36 E74:AD74 E35:E70 Y35:AD70 F35:X35 F39:X70 F36:U38 X36:X38 Q11:AA11 AD9:AD16 AB9:AC11 E9:E16 F9:P11 G12:AC16 F12:F15 Q9:S10 H6:H8 X9 E17:AD19 F20:M21 N26:AC28 G25:J28 E20:E28 AD20:AD28 F22:F28 K22:K28 L25:M28" xr:uid="{00000000-0002-0000-1100-000000000000}"/>
    <dataValidation imeMode="hiragana" allowBlank="1" showInputMessage="1" showErrorMessage="1" promptTitle="－－－－－－－－－－－－－" prompt="_x000a_　内定者の氏名（名称）" sqref="V20:V21 W20:AC24 T20:U24 S20:S21 N20:N21" xr:uid="{00000000-0002-0000-1100-000001000000}"/>
    <dataValidation imeMode="hiragana" allowBlank="1" showInputMessage="1" showErrorMessage="1" promptTitle="－－－－－－－－－－－－－" prompt="_x000a_　内定者の住所（所在地）" sqref="N25:AC25" xr:uid="{00000000-0002-0000-1100-000002000000}"/>
    <dataValidation imeMode="hiragana" allowBlank="1" showInputMessage="1" showErrorMessage="1" promptTitle="－－－　あなたの氏名　－－－－－－－－－－－" prompt="_x000a_　あなたの氏名を入力。_x000a__x000a_　【 入力の仕方 】_x000a_　文字と文字の間に１つ空白を入れ、姓と名の間には_x000a_　さらに１つ空白を入れる。_x000a__x000a_　（入力例）　　山猫　が姓で　太郎　が名なら_x000a_　　　　　　　　　山 ＿ 猫 ＿ ＿ 太 ＿ 郎" sqref="AH4" xr:uid="{00000000-0002-0000-1100-000003000000}"/>
    <dataValidation imeMode="hiragana" allowBlank="1" showInputMessage="1" showErrorMessage="1" promptTitle="－－－　何代目　－－－－－－－－－－－" prompt="_x000a_　何代目の対馬市長であるかを入力する。_x000a__x000a_　【入力の仕方】_x000a_　（第△台）　△に数字を入れる。" sqref="AH11 AH15" xr:uid="{00000000-0002-0000-1100-000004000000}"/>
    <dataValidation type="list" allowBlank="1" showInputMessage="1" sqref="AB5 N6:N8" xr:uid="{00000000-0002-0000-1100-000005000000}">
      <formula1>$AM$2:$BQ$2</formula1>
    </dataValidation>
    <dataValidation type="list" allowBlank="1" showInputMessage="1" sqref="Z5 L6:L8" xr:uid="{00000000-0002-0000-1100-000006000000}">
      <formula1>$AM$2:$AX$2</formula1>
    </dataValidation>
    <dataValidation type="list" allowBlank="1" showInputMessage="1" sqref="X5 J6:J8" xr:uid="{00000000-0002-0000-1100-000007000000}">
      <formula1>$AM$2:$DD$2</formula1>
    </dataValidation>
    <dataValidation type="list" imeMode="hiragana" allowBlank="1" showInputMessage="1" sqref="I5:K5" xr:uid="{00000000-0002-0000-1100-000008000000}">
      <formula1>"事務連絡,対教総第"</formula1>
    </dataValidation>
    <dataValidation type="list" allowBlank="1" showInputMessage="1" showErrorMessage="1" sqref="X4:AD4" xr:uid="{00000000-0002-0000-1100-000009000000}">
      <formula1>"第　　種,第 １ 種,第 ２ 種,第 ３ 種,第 ４ 種"</formula1>
    </dataValidation>
    <dataValidation imeMode="hiragana" allowBlank="1" showInputMessage="1" showErrorMessage="1" promptTitle="－－－　教育委員長名　－－－－－－－－－－－－－－－－" prompt="_x000a_　今現在の教育委員長に就任している方の氏名を入力。_x000a__x000a_　【 入力の仕方 】_x000a_　文字と文字の間に１つ空白を入れ、姓と名の間には_x000a_　さらに１つ空白を入れる。_x000a__x000a_　（入力例）　　山猫　が姓で　太郎　が名なら_x000a_　　　　　　　　　山 ＿ 猫 ＿ ＿ 太 ＿ 郎" sqref="AH14" xr:uid="{00000000-0002-0000-1100-00000A000000}"/>
    <dataValidation imeMode="hiragana" allowBlank="1" showErrorMessage="1" promptTitle="－－－　何代目　－－－－－－－－－－－" prompt="_x000a_　何代目の対馬市長であるかを入力する。_x000a__x000a_　【入力の仕方】_x000a_　（第△台）　△に数字を入れる。" sqref="AH13" xr:uid="{00000000-0002-0000-1100-00000B000000}"/>
    <dataValidation type="list" imeMode="hiragana" allowBlank="1" showInputMessage="1" showErrorMessage="1" sqref="B10" xr:uid="{00000000-0002-0000-1100-00000C000000}">
      <formula1>"市長決裁,副市長決裁,部長決裁"</formula1>
    </dataValidation>
    <dataValidation imeMode="hiragana" allowBlank="1" showInputMessage="1" showErrorMessage="1" promptTitle="－－－　対馬市長名　－－－－－－－－－－－－－－－－" prompt="_x000a_　今現在の対馬市長に就任している方の氏名を入力。_x000a__x000a_　【 入力の仕方 】_x000a_　文字と文字の間に１つ空白を入れ、姓と名の間には_x000a_　さらに１つ空白を入れる。_x000a__x000a_　（入力例）　　山猫　が姓で　三郎　が名なら_x000a_　　　　　　　　　山 ＿ 猫 ＿ ＿ 三 ＿ 郎" sqref="AH12 AH16" xr:uid="{00000000-0002-0000-1100-00000D000000}"/>
  </dataValidations>
  <printOptions horizontalCentered="1"/>
  <pageMargins left="0.86614173228346458" right="0.86614173228346458" top="0.78740157480314965" bottom="0.39370078740157483" header="0.51181102362204722" footer="0.51181102362204722"/>
  <pageSetup paperSize="9"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tabColor indexed="20"/>
  </sheetPr>
  <dimension ref="E1:BD57"/>
  <sheetViews>
    <sheetView showGridLines="0" defaultGridColor="0" view="pageBreakPreview" topLeftCell="A4" colorId="55" zoomScaleNormal="100" zoomScaleSheetLayoutView="110" workbookViewId="0">
      <selection activeCell="E14" sqref="E14:AG14"/>
    </sheetView>
  </sheetViews>
  <sheetFormatPr defaultColWidth="3" defaultRowHeight="22.5" customHeight="1"/>
  <cols>
    <col min="1" max="1" width="1.25" style="418" customWidth="1"/>
    <col min="2" max="2" width="17.5" style="418" customWidth="1"/>
    <col min="3" max="4" width="1.25" style="418" customWidth="1"/>
    <col min="5" max="33" width="3.125" style="418" customWidth="1"/>
    <col min="34" max="35" width="1.25" style="418" customWidth="1"/>
    <col min="36" max="36" width="16.25" style="418" customWidth="1"/>
    <col min="37" max="37" width="1.25" style="418" customWidth="1"/>
    <col min="38" max="39" width="3.75" style="418" customWidth="1"/>
    <col min="40" max="40" width="12.5" style="418" customWidth="1"/>
    <col min="41" max="41" width="15.875" style="418" bestFit="1" customWidth="1"/>
    <col min="42" max="55" width="8.75" style="418" customWidth="1"/>
    <col min="56" max="74" width="4.375" style="418" customWidth="1"/>
    <col min="75" max="16384" width="3" style="418"/>
  </cols>
  <sheetData>
    <row r="1" spans="5:56" ht="22.5" customHeight="1">
      <c r="AO1" s="419" t="e">
        <f>受験票送付伺!AL4</f>
        <v>#REF!</v>
      </c>
      <c r="AP1" s="419" t="e">
        <f>受験票送付伺!AM4</f>
        <v>#REF!</v>
      </c>
      <c r="AQ1" s="419" t="str">
        <f>受験票送付伺!AN4</f>
        <v>事務連絡</v>
      </c>
    </row>
    <row r="2" spans="5:56" ht="30" customHeight="1">
      <c r="E2" s="777" t="s">
        <v>317</v>
      </c>
      <c r="F2" s="778"/>
      <c r="G2" s="778"/>
      <c r="H2" s="778"/>
      <c r="I2" s="778"/>
      <c r="J2" s="778"/>
      <c r="K2" s="778"/>
      <c r="L2" s="778"/>
      <c r="M2" s="778"/>
      <c r="N2" s="778"/>
      <c r="O2" s="778"/>
      <c r="P2" s="778"/>
      <c r="Q2" s="778"/>
      <c r="R2" s="778"/>
      <c r="S2" s="778"/>
      <c r="T2" s="778"/>
      <c r="U2" s="778"/>
      <c r="V2" s="778"/>
      <c r="W2" s="778"/>
      <c r="X2" s="778"/>
      <c r="Y2" s="778"/>
      <c r="Z2" s="778"/>
      <c r="AA2" s="778"/>
      <c r="AB2" s="778"/>
      <c r="AC2" s="778"/>
      <c r="AD2" s="778"/>
      <c r="AE2" s="778"/>
      <c r="AF2" s="778"/>
      <c r="AG2" s="778"/>
    </row>
    <row r="3" spans="5:56" ht="45" customHeight="1">
      <c r="AO3" s="420" t="e">
        <f>受験票送付伺!AL3</f>
        <v>#REF!</v>
      </c>
      <c r="AP3" s="420" t="e">
        <f>受験票送付伺!AM3</f>
        <v>#REF!</v>
      </c>
      <c r="AQ3" s="420" t="e">
        <f>受験票送付伺!AN3</f>
        <v>#REF!</v>
      </c>
      <c r="AR3" s="420" t="e">
        <f>受験票送付伺!AO3</f>
        <v>#REF!</v>
      </c>
      <c r="AS3" s="420" t="e">
        <f>受験票送付伺!AP3</f>
        <v>#REF!</v>
      </c>
      <c r="AT3" s="420" t="e">
        <f>受験票送付伺!AQ3</f>
        <v>#REF!</v>
      </c>
      <c r="AU3" s="420" t="e">
        <f>受験票送付伺!AR3</f>
        <v>#REF!</v>
      </c>
      <c r="AV3" s="420" t="e">
        <f>受験票送付伺!AS3</f>
        <v>#REF!</v>
      </c>
      <c r="AW3" s="420" t="e">
        <f>受験票送付伺!AT3</f>
        <v>#REF!</v>
      </c>
      <c r="AX3" s="420" t="e">
        <f>受験票送付伺!AU3</f>
        <v>#REF!</v>
      </c>
      <c r="AY3" s="420" t="e">
        <f>受験票送付伺!AV3</f>
        <v>#REF!</v>
      </c>
      <c r="AZ3" s="420" t="e">
        <f>受験票送付伺!AW3</f>
        <v>#REF!</v>
      </c>
      <c r="BA3" s="420" t="e">
        <f>受験票送付伺!AX3</f>
        <v>#REF!</v>
      </c>
      <c r="BB3" s="420" t="e">
        <f>受験票送付伺!AY3</f>
        <v>#REF!</v>
      </c>
      <c r="BC3" s="420" t="e">
        <f>受験票送付伺!AZ3</f>
        <v>#REF!</v>
      </c>
      <c r="BD3" s="420" t="e">
        <f>受験票送付伺!BA3</f>
        <v>#REF!</v>
      </c>
    </row>
    <row r="4" spans="5:56" ht="18.75" customHeight="1">
      <c r="X4" s="782" t="s">
        <v>428</v>
      </c>
      <c r="Y4" s="782"/>
      <c r="Z4" s="782"/>
      <c r="AA4" s="782"/>
      <c r="AB4" s="782"/>
      <c r="AC4" s="782"/>
      <c r="AD4" s="782"/>
      <c r="AE4" s="782"/>
      <c r="AF4" s="782"/>
      <c r="AG4" s="782"/>
      <c r="AO4" s="419"/>
      <c r="AP4" s="419"/>
      <c r="AQ4" s="419"/>
      <c r="AR4" s="419"/>
      <c r="AS4" s="419"/>
      <c r="AT4" s="419"/>
      <c r="AU4" s="419"/>
      <c r="AV4" s="419"/>
      <c r="AW4" s="419"/>
      <c r="AX4" s="419"/>
      <c r="AY4" s="419"/>
      <c r="AZ4" s="419"/>
      <c r="BA4" s="419"/>
    </row>
    <row r="5" spans="5:56" ht="33.75" customHeight="1">
      <c r="AO5" s="419"/>
      <c r="AP5" s="419"/>
      <c r="AQ5" s="419"/>
      <c r="AR5" s="419"/>
      <c r="AS5" s="419"/>
      <c r="AT5" s="419"/>
      <c r="AU5" s="419"/>
      <c r="AV5" s="419"/>
      <c r="AW5" s="419"/>
      <c r="AX5" s="419"/>
      <c r="AY5" s="419"/>
      <c r="AZ5" s="419"/>
      <c r="BA5" s="419"/>
    </row>
    <row r="6" spans="5:56" ht="18.75" customHeight="1">
      <c r="F6" s="421">
        <f>内定伺!N25</f>
        <v>0</v>
      </c>
      <c r="G6" s="422"/>
      <c r="H6" s="422"/>
      <c r="I6" s="422"/>
      <c r="J6" s="422"/>
      <c r="K6" s="422"/>
      <c r="L6" s="422"/>
      <c r="M6" s="422"/>
      <c r="N6" s="422"/>
      <c r="O6" s="422"/>
      <c r="P6" s="422"/>
      <c r="Q6" s="422"/>
      <c r="R6" s="422"/>
      <c r="S6" s="422"/>
      <c r="T6" s="422"/>
      <c r="U6" s="422"/>
      <c r="AO6" s="419"/>
      <c r="AP6" s="419"/>
      <c r="AQ6" s="419"/>
      <c r="AR6" s="419"/>
      <c r="AS6" s="419"/>
      <c r="AT6" s="419"/>
      <c r="AU6" s="419"/>
      <c r="AV6" s="419"/>
      <c r="AW6" s="419"/>
      <c r="AX6" s="419"/>
      <c r="AY6" s="419"/>
      <c r="AZ6" s="419"/>
      <c r="BA6" s="419"/>
    </row>
    <row r="7" spans="5:56" ht="18.75" customHeight="1">
      <c r="F7" s="423" t="str">
        <f>内定伺!N20&amp;"　　様"</f>
        <v>　　様</v>
      </c>
    </row>
    <row r="8" spans="5:56" ht="33.75" customHeight="1"/>
    <row r="9" spans="5:56" ht="18.75" customHeight="1">
      <c r="P9" s="779" t="e">
        <f>内定伺!AL5</f>
        <v>#REF!</v>
      </c>
      <c r="Q9" s="779"/>
      <c r="R9" s="779"/>
      <c r="S9" s="779"/>
      <c r="T9" s="779"/>
      <c r="U9" s="779"/>
      <c r="V9" s="779"/>
      <c r="W9" s="779"/>
      <c r="X9" s="779"/>
      <c r="Y9" s="779"/>
      <c r="Z9" s="779"/>
      <c r="AA9" s="779"/>
      <c r="AB9" s="779"/>
      <c r="AC9" s="779"/>
      <c r="AD9" s="779"/>
    </row>
    <row r="10" spans="5:56" ht="33.75" customHeight="1"/>
    <row r="11" spans="5:56" ht="26.25" customHeight="1">
      <c r="F11" s="424" t="s">
        <v>429</v>
      </c>
      <c r="AI11" s="425"/>
      <c r="AK11" s="426"/>
      <c r="AL11" s="426"/>
      <c r="AM11" s="426"/>
      <c r="AN11" s="426"/>
    </row>
    <row r="12" spans="5:56" ht="26.25" hidden="1" customHeight="1">
      <c r="F12" s="424" t="s">
        <v>361</v>
      </c>
      <c r="AI12" s="427"/>
      <c r="AK12" s="427"/>
      <c r="AL12" s="428"/>
      <c r="AM12" s="429" t="str">
        <f>SUBSTITUTE(AJ12,"　"," ")</f>
        <v/>
      </c>
      <c r="AN12" s="428"/>
    </row>
    <row r="13" spans="5:56" ht="22.5" customHeight="1">
      <c r="F13" s="424"/>
      <c r="AI13" s="430"/>
      <c r="AK13" s="431"/>
      <c r="AL13" s="431"/>
      <c r="AM13" s="432"/>
      <c r="AN13" s="431"/>
    </row>
    <row r="14" spans="5:56" ht="22.5" customHeight="1">
      <c r="E14" s="780" t="s">
        <v>78</v>
      </c>
      <c r="F14" s="780"/>
      <c r="G14" s="780"/>
      <c r="H14" s="780"/>
      <c r="I14" s="780"/>
      <c r="J14" s="780"/>
      <c r="K14" s="780"/>
      <c r="L14" s="780"/>
      <c r="M14" s="780"/>
      <c r="N14" s="780"/>
      <c r="O14" s="780"/>
      <c r="P14" s="780"/>
      <c r="Q14" s="780"/>
      <c r="R14" s="780"/>
      <c r="S14" s="780"/>
      <c r="T14" s="780"/>
      <c r="U14" s="780"/>
      <c r="V14" s="780"/>
      <c r="W14" s="780"/>
      <c r="X14" s="780"/>
      <c r="Y14" s="780"/>
      <c r="Z14" s="780"/>
      <c r="AA14" s="780"/>
      <c r="AB14" s="780"/>
      <c r="AC14" s="780"/>
      <c r="AD14" s="780"/>
      <c r="AE14" s="780"/>
      <c r="AF14" s="780"/>
      <c r="AG14" s="780"/>
      <c r="AI14" s="430"/>
      <c r="AK14" s="431"/>
      <c r="AL14" s="431"/>
      <c r="AM14" s="429" t="str">
        <f>SUBSTITUTE(AJ14,"　"," ")</f>
        <v/>
      </c>
      <c r="AN14" s="431"/>
    </row>
    <row r="15" spans="5:56" ht="22.5" customHeight="1">
      <c r="AI15" s="430"/>
      <c r="AK15" s="431"/>
      <c r="AL15" s="431"/>
      <c r="AM15" s="432"/>
      <c r="AN15" s="431"/>
    </row>
    <row r="16" spans="5:56" ht="22.5" customHeight="1">
      <c r="F16" s="418" t="s">
        <v>363</v>
      </c>
      <c r="N16" s="433" t="e">
        <f>#REF!</f>
        <v>#REF!</v>
      </c>
    </row>
    <row r="17" spans="6:40" ht="22.5" customHeight="1">
      <c r="F17" s="418" t="s">
        <v>360</v>
      </c>
      <c r="N17" s="433" t="str">
        <f>内定伺!AH26&amp;"　～　"&amp;内定伺!AH27</f>
        <v>平成２３年７月１日　～　平成２３年８月３１日</v>
      </c>
    </row>
    <row r="18" spans="6:40" ht="22.5" customHeight="1">
      <c r="F18" s="418" t="s">
        <v>362</v>
      </c>
      <c r="Q18" s="781"/>
      <c r="R18" s="781"/>
      <c r="S18" s="781"/>
      <c r="T18" s="781"/>
      <c r="U18" s="781"/>
      <c r="V18" s="781"/>
      <c r="W18" s="781"/>
      <c r="X18" s="781"/>
      <c r="Z18" s="433"/>
      <c r="AI18" s="430"/>
      <c r="AK18" s="431"/>
      <c r="AL18" s="431"/>
      <c r="AM18" s="429" t="str">
        <f>SUBSTITUTE(AJ18,"　"," ")</f>
        <v/>
      </c>
      <c r="AN18" s="431"/>
    </row>
    <row r="19" spans="6:40" ht="22.5" customHeight="1">
      <c r="F19" s="418" t="s">
        <v>365</v>
      </c>
      <c r="Q19" s="433"/>
    </row>
    <row r="20" spans="6:40" ht="22.5" customHeight="1">
      <c r="F20" s="418" t="s">
        <v>367</v>
      </c>
    </row>
    <row r="21" spans="6:40" ht="22.5" customHeight="1">
      <c r="F21" s="434" t="s">
        <v>430</v>
      </c>
    </row>
    <row r="22" spans="6:40" ht="22.5" customHeight="1">
      <c r="F22" s="434" t="s">
        <v>431</v>
      </c>
    </row>
    <row r="23" spans="6:40" ht="22.5" customHeight="1">
      <c r="F23" s="434" t="s">
        <v>370</v>
      </c>
    </row>
    <row r="24" spans="6:40" ht="22.5" customHeight="1">
      <c r="F24" s="434" t="s">
        <v>371</v>
      </c>
    </row>
    <row r="25" spans="6:40" ht="22.5" customHeight="1">
      <c r="F25" s="434" t="s">
        <v>366</v>
      </c>
    </row>
    <row r="26" spans="6:40" ht="22.5" customHeight="1">
      <c r="F26" s="434" t="s">
        <v>368</v>
      </c>
    </row>
    <row r="27" spans="6:40" ht="22.5" customHeight="1">
      <c r="F27" s="434"/>
    </row>
    <row r="28" spans="6:40" ht="22.5" customHeight="1">
      <c r="F28" s="434"/>
    </row>
    <row r="29" spans="6:40" ht="22.5" customHeight="1">
      <c r="F29" s="434"/>
    </row>
    <row r="30" spans="6:40" ht="22.5" customHeight="1">
      <c r="F30" s="434"/>
    </row>
    <row r="31" spans="6:40" ht="22.5" customHeight="1">
      <c r="F31" s="434"/>
    </row>
    <row r="32" spans="6:40" ht="7.5" customHeight="1">
      <c r="F32" s="434"/>
      <c r="U32" s="448"/>
      <c r="V32" s="449"/>
      <c r="W32" s="449"/>
      <c r="X32" s="449"/>
      <c r="Y32" s="449"/>
      <c r="Z32" s="449"/>
      <c r="AA32" s="449"/>
      <c r="AB32" s="449"/>
      <c r="AC32" s="449"/>
      <c r="AD32" s="449"/>
      <c r="AE32" s="449"/>
      <c r="AF32" s="449"/>
      <c r="AG32" s="450"/>
    </row>
    <row r="33" spans="6:41" ht="11.25" customHeight="1">
      <c r="F33" s="434"/>
      <c r="U33" s="451"/>
      <c r="V33" s="428"/>
      <c r="W33" s="428"/>
      <c r="X33" s="428"/>
      <c r="Y33" s="452" t="e">
        <f>内定伺!AH3</f>
        <v>#REF!</v>
      </c>
      <c r="Z33" s="428"/>
      <c r="AA33" s="428"/>
      <c r="AB33" s="428"/>
      <c r="AC33" s="428"/>
      <c r="AD33" s="428"/>
      <c r="AE33" s="428"/>
      <c r="AF33" s="428"/>
      <c r="AG33" s="453"/>
    </row>
    <row r="34" spans="6:41" ht="11.25" customHeight="1">
      <c r="F34" s="434"/>
      <c r="U34" s="451"/>
      <c r="V34" s="428"/>
      <c r="W34" s="428"/>
      <c r="X34" s="428"/>
      <c r="Y34" s="452" t="e">
        <f>"担当　　　"&amp;内定伺!AH4</f>
        <v>#REF!</v>
      </c>
      <c r="Z34" s="428"/>
      <c r="AA34" s="428"/>
      <c r="AB34" s="428"/>
      <c r="AC34" s="428"/>
      <c r="AD34" s="428"/>
      <c r="AE34" s="428"/>
      <c r="AF34" s="428"/>
      <c r="AG34" s="453"/>
    </row>
    <row r="35" spans="6:41" ht="11.25" customHeight="1">
      <c r="F35" s="434"/>
      <c r="U35" s="451"/>
      <c r="V35" s="428"/>
      <c r="W35" s="428"/>
      <c r="X35" s="428"/>
      <c r="Y35" s="452" t="e">
        <f>"ＴＥＬ　　"&amp;内定伺!AH7</f>
        <v>#REF!</v>
      </c>
      <c r="Z35" s="428"/>
      <c r="AA35" s="428"/>
      <c r="AB35" s="428"/>
      <c r="AC35" s="428"/>
      <c r="AD35" s="428"/>
      <c r="AE35" s="428"/>
      <c r="AF35" s="428"/>
      <c r="AG35" s="453"/>
    </row>
    <row r="36" spans="6:41" ht="11.25" customHeight="1">
      <c r="F36" s="434"/>
      <c r="U36" s="451"/>
      <c r="V36" s="428"/>
      <c r="W36" s="428"/>
      <c r="X36" s="428"/>
      <c r="Y36" s="454" t="e">
        <f>"ＦＡＸ　　"&amp;内定伺!AH8</f>
        <v>#REF!</v>
      </c>
      <c r="Z36" s="428"/>
      <c r="AA36" s="428"/>
      <c r="AB36" s="428"/>
      <c r="AC36" s="428"/>
      <c r="AD36" s="428"/>
      <c r="AE36" s="428"/>
      <c r="AF36" s="428"/>
      <c r="AG36" s="453"/>
    </row>
    <row r="37" spans="6:41" ht="7.5" customHeight="1">
      <c r="U37" s="455"/>
      <c r="V37" s="456"/>
      <c r="W37" s="456"/>
      <c r="X37" s="456"/>
      <c r="Y37" s="456"/>
      <c r="Z37" s="456"/>
      <c r="AA37" s="456"/>
      <c r="AB37" s="456"/>
      <c r="AC37" s="456"/>
      <c r="AD37" s="456"/>
      <c r="AE37" s="456"/>
      <c r="AF37" s="456"/>
      <c r="AG37" s="457"/>
    </row>
    <row r="38" spans="6:41" ht="7.5" customHeight="1"/>
    <row r="40" spans="6:41" ht="15" hidden="1" customHeight="1">
      <c r="F40" s="435" t="s">
        <v>364</v>
      </c>
      <c r="G40" s="436" t="s">
        <v>132</v>
      </c>
      <c r="I40" s="436"/>
      <c r="J40" s="436"/>
      <c r="K40" s="436"/>
      <c r="L40" s="436"/>
      <c r="M40" s="436"/>
      <c r="N40" s="436"/>
      <c r="O40" s="436"/>
      <c r="P40" s="437"/>
      <c r="Q40" s="438" t="s">
        <v>112</v>
      </c>
      <c r="R40" s="439">
        <v>20</v>
      </c>
      <c r="S40" s="440" t="s">
        <v>103</v>
      </c>
      <c r="T40" s="439">
        <v>9</v>
      </c>
      <c r="U40" s="440" t="s">
        <v>104</v>
      </c>
      <c r="V40" s="439">
        <v>1</v>
      </c>
      <c r="W40" s="440" t="s">
        <v>105</v>
      </c>
      <c r="X40" s="758">
        <f>AK40</f>
        <v>2</v>
      </c>
      <c r="Y40" s="758"/>
      <c r="Z40" s="436" t="s">
        <v>133</v>
      </c>
      <c r="AA40" s="436"/>
      <c r="AB40" s="436"/>
      <c r="AC40" s="436"/>
      <c r="AD40" s="436"/>
      <c r="AE40" s="436"/>
      <c r="AF40" s="436"/>
      <c r="AG40" s="437"/>
      <c r="AH40" s="442"/>
      <c r="AI40" s="442"/>
      <c r="AJ40" s="443" t="str">
        <f>CONCATENATE(Q40,DBCS(R40),S40,DBCS(T40),U40,DBCS(V40),W40)</f>
        <v>平成２０年９月１日</v>
      </c>
      <c r="AK40" s="444">
        <f>WEEKDAY(AJ40,1)</f>
        <v>2</v>
      </c>
    </row>
    <row r="41" spans="6:41" ht="22.5" customHeight="1">
      <c r="F41" s="435"/>
      <c r="G41" s="436"/>
      <c r="I41" s="436"/>
      <c r="J41" s="436"/>
      <c r="K41" s="436"/>
      <c r="L41" s="436"/>
      <c r="M41" s="436"/>
      <c r="N41" s="436"/>
      <c r="O41" s="436"/>
      <c r="P41" s="437"/>
      <c r="Q41" s="438"/>
      <c r="R41" s="439"/>
      <c r="S41" s="440"/>
      <c r="T41" s="439"/>
      <c r="U41" s="440"/>
      <c r="V41" s="439"/>
      <c r="W41" s="440"/>
      <c r="X41" s="441"/>
      <c r="Y41" s="441"/>
      <c r="Z41" s="436"/>
      <c r="AA41" s="436"/>
      <c r="AB41" s="436"/>
      <c r="AC41" s="436"/>
      <c r="AD41" s="436"/>
      <c r="AE41" s="436"/>
      <c r="AF41" s="436"/>
      <c r="AG41" s="437"/>
      <c r="AH41" s="442"/>
      <c r="AI41" s="442"/>
      <c r="AJ41" s="443"/>
      <c r="AK41" s="444"/>
    </row>
    <row r="42" spans="6:41" ht="22.5" customHeight="1">
      <c r="F42" s="435"/>
      <c r="G42" s="436"/>
      <c r="I42" s="436"/>
      <c r="J42" s="436"/>
      <c r="K42" s="436"/>
      <c r="L42" s="436"/>
      <c r="M42" s="436"/>
      <c r="N42" s="436"/>
      <c r="O42" s="436"/>
      <c r="P42" s="437"/>
      <c r="Q42" s="438"/>
      <c r="R42" s="439"/>
      <c r="S42" s="440"/>
      <c r="T42" s="439"/>
      <c r="U42" s="440"/>
      <c r="V42" s="439"/>
      <c r="W42" s="440"/>
      <c r="X42" s="441"/>
      <c r="Y42" s="441"/>
      <c r="Z42" s="436"/>
      <c r="AA42" s="436"/>
      <c r="AB42" s="436"/>
      <c r="AC42" s="436"/>
      <c r="AD42" s="436"/>
      <c r="AE42" s="436"/>
      <c r="AF42" s="436"/>
      <c r="AG42" s="437"/>
      <c r="AH42" s="442"/>
      <c r="AI42" s="442"/>
      <c r="AJ42" s="443"/>
      <c r="AK42" s="444"/>
    </row>
    <row r="44" spans="6:41" ht="22.5" customHeight="1">
      <c r="AM44" s="445" t="s">
        <v>369</v>
      </c>
      <c r="AN44" s="445" t="s">
        <v>85</v>
      </c>
      <c r="AO44" s="445" t="s">
        <v>313</v>
      </c>
    </row>
    <row r="45" spans="6:41" ht="22.5" customHeight="1">
      <c r="AM45" s="445"/>
      <c r="AN45" s="445"/>
      <c r="AO45" s="446"/>
    </row>
    <row r="46" spans="6:41" ht="22.5" customHeight="1">
      <c r="AM46" s="445">
        <f>受験者一覧!W9</f>
        <v>1</v>
      </c>
      <c r="AN46" s="445" t="str">
        <f>受験者一覧!G9</f>
        <v>梅野　時吉</v>
      </c>
      <c r="AO46" s="447">
        <f>受験者一覧!J9</f>
        <v>17218</v>
      </c>
    </row>
    <row r="47" spans="6:41" ht="22.5" customHeight="1">
      <c r="AM47" s="445">
        <f>受験者一覧!W10</f>
        <v>2</v>
      </c>
      <c r="AN47" s="445" t="str">
        <f>受験者一覧!G10</f>
        <v>御手洗　智恵美</v>
      </c>
      <c r="AO47" s="447">
        <f>受験者一覧!J10</f>
        <v>23854</v>
      </c>
    </row>
    <row r="48" spans="6:41" ht="22.5" customHeight="1">
      <c r="AM48" s="445">
        <f>受験者一覧!W11</f>
        <v>0</v>
      </c>
      <c r="AN48" s="445">
        <f>受験者一覧!G11</f>
        <v>0</v>
      </c>
      <c r="AO48" s="447">
        <f>受験者一覧!J11</f>
        <v>0</v>
      </c>
    </row>
    <row r="49" spans="39:41" ht="22.5" customHeight="1">
      <c r="AM49" s="445">
        <f>受験者一覧!W12</f>
        <v>0</v>
      </c>
      <c r="AN49" s="445">
        <f>受験者一覧!G12</f>
        <v>0</v>
      </c>
      <c r="AO49" s="447">
        <f>受験者一覧!J12</f>
        <v>0</v>
      </c>
    </row>
    <row r="50" spans="39:41" ht="22.5" customHeight="1">
      <c r="AM50" s="445">
        <f>受験者一覧!W13</f>
        <v>0</v>
      </c>
      <c r="AN50" s="445">
        <f>受験者一覧!G13</f>
        <v>0</v>
      </c>
      <c r="AO50" s="447">
        <f>受験者一覧!J13</f>
        <v>0</v>
      </c>
    </row>
    <row r="51" spans="39:41" ht="22.5" customHeight="1">
      <c r="AM51" s="445">
        <f>受験者一覧!W14</f>
        <v>0</v>
      </c>
      <c r="AN51" s="445">
        <f>受験者一覧!G14</f>
        <v>0</v>
      </c>
      <c r="AO51" s="447">
        <f>受験者一覧!J14</f>
        <v>0</v>
      </c>
    </row>
    <row r="52" spans="39:41" ht="22.5" customHeight="1">
      <c r="AM52" s="445">
        <f>受験者一覧!W15</f>
        <v>0</v>
      </c>
      <c r="AN52" s="445">
        <f>受験者一覧!G15</f>
        <v>0</v>
      </c>
      <c r="AO52" s="447">
        <f>受験者一覧!J15</f>
        <v>0</v>
      </c>
    </row>
    <row r="53" spans="39:41" ht="22.5" customHeight="1">
      <c r="AM53" s="445">
        <f>受験者一覧!W16</f>
        <v>0</v>
      </c>
      <c r="AN53" s="445">
        <f>受験者一覧!G16</f>
        <v>0</v>
      </c>
      <c r="AO53" s="447">
        <f>受験者一覧!J16</f>
        <v>0</v>
      </c>
    </row>
    <row r="54" spans="39:41" ht="22.5" customHeight="1">
      <c r="AM54" s="445">
        <f>受験者一覧!W17</f>
        <v>0</v>
      </c>
      <c r="AN54" s="445">
        <f>受験者一覧!G17</f>
        <v>0</v>
      </c>
      <c r="AO54" s="447">
        <f>受験者一覧!J17</f>
        <v>0</v>
      </c>
    </row>
    <row r="55" spans="39:41" ht="22.5" customHeight="1">
      <c r="AM55" s="445">
        <f>受験者一覧!W18</f>
        <v>0</v>
      </c>
      <c r="AN55" s="445">
        <f>受験者一覧!G18</f>
        <v>0</v>
      </c>
      <c r="AO55" s="447">
        <f>受験者一覧!J18</f>
        <v>0</v>
      </c>
    </row>
    <row r="56" spans="39:41" ht="22.5" customHeight="1">
      <c r="AM56" s="445">
        <f>受験者一覧!W19</f>
        <v>0</v>
      </c>
      <c r="AN56" s="445">
        <f>受験者一覧!G19</f>
        <v>0</v>
      </c>
      <c r="AO56" s="447">
        <f>受験者一覧!J19</f>
        <v>0</v>
      </c>
    </row>
    <row r="57" spans="39:41" ht="22.5" customHeight="1">
      <c r="AM57" s="445">
        <f>受験者一覧!W20</f>
        <v>0</v>
      </c>
      <c r="AN57" s="445">
        <f>受験者一覧!G20</f>
        <v>0</v>
      </c>
      <c r="AO57" s="447">
        <f>受験者一覧!J20</f>
        <v>0</v>
      </c>
    </row>
  </sheetData>
  <mergeCells count="6">
    <mergeCell ref="E2:AG2"/>
    <mergeCell ref="P9:AD9"/>
    <mergeCell ref="X40:Y40"/>
    <mergeCell ref="E14:AG14"/>
    <mergeCell ref="Q18:X18"/>
    <mergeCell ref="X4:AG4"/>
  </mergeCells>
  <phoneticPr fontId="2"/>
  <dataValidations xWindow="935" yWindow="359" count="4">
    <dataValidation imeMode="hiragana" allowBlank="1" showInputMessage="1" sqref="E40:E42 G37:AG37 E38:AG38 K16:L17 X19:Y36 G18:S36 U18:W36 T18:T32 Z18:Z36 N16:W17 F6:U6 E10:AG10 E2:AG2 E11:E37 G11:W15 AA11:AG36 X11:Z17 F14:F18 F21:F37 G16:I17" xr:uid="{00000000-0002-0000-1200-000000000000}"/>
    <dataValidation imeMode="hiragana" allowBlank="1" showInputMessage="1" showErrorMessage="1" sqref="F40:G42 I40:AG42" xr:uid="{00000000-0002-0000-1200-000001000000}"/>
    <dataValidation type="list" imeMode="hiragana" allowBlank="1" showInputMessage="1" sqref="X4" xr:uid="{00000000-0002-0000-1200-000002000000}">
      <formula1>$AN$3:$BB$3</formula1>
    </dataValidation>
    <dataValidation type="list" imeMode="hiragana" allowBlank="1" showInputMessage="1" sqref="P9:AD9" xr:uid="{00000000-0002-0000-1200-000003000000}">
      <formula1>$AN$4:$AX$4</formula1>
    </dataValidation>
  </dataValidations>
  <printOptions horizontalCentered="1" verticalCentered="1"/>
  <pageMargins left="0.39370078740157483" right="0.39370078740157483" top="0.59055118110236227" bottom="0.39370078740157483" header="0.51181102362204722" footer="0.2362204724409449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B1:BE49"/>
  <sheetViews>
    <sheetView showGridLines="0" defaultGridColor="0" view="pageBreakPreview" topLeftCell="A19" colorId="55" zoomScaleNormal="100" workbookViewId="0">
      <selection activeCell="A44" sqref="A44:IV44"/>
    </sheetView>
  </sheetViews>
  <sheetFormatPr defaultColWidth="3.125" defaultRowHeight="18.75" customHeight="1"/>
  <cols>
    <col min="1" max="1" width="1.25" style="165" customWidth="1"/>
    <col min="2" max="37" width="2.5" style="165" customWidth="1"/>
    <col min="38" max="38" width="1.25" style="165" customWidth="1"/>
    <col min="39" max="16384" width="3.125" style="165"/>
  </cols>
  <sheetData>
    <row r="1" spans="2:57" ht="18.75" customHeight="1">
      <c r="B1" s="164" t="e">
        <f>#REF!</f>
        <v>#REF!</v>
      </c>
    </row>
    <row r="2" spans="2:57" ht="15" customHeight="1">
      <c r="AO2" s="166" t="e">
        <f>#REF!</f>
        <v>#REF!</v>
      </c>
      <c r="AP2" s="166" t="e">
        <f>#REF!</f>
        <v>#REF!</v>
      </c>
      <c r="AQ2" s="166" t="e">
        <f>#REF!+0</f>
        <v>#REF!</v>
      </c>
      <c r="AR2" s="166" t="e">
        <f>#REF!</f>
        <v>#REF!</v>
      </c>
      <c r="AS2" s="166" t="e">
        <f>#REF!</f>
        <v>#REF!</v>
      </c>
      <c r="AT2" s="166" t="e">
        <f>#REF!</f>
        <v>#REF!</v>
      </c>
      <c r="AU2" s="166" t="e">
        <f>#REF!</f>
        <v>#REF!</v>
      </c>
      <c r="AV2" s="166" t="e">
        <f>#REF!</f>
        <v>#REF!</v>
      </c>
      <c r="AW2" s="166" t="e">
        <f>#REF!</f>
        <v>#REF!</v>
      </c>
      <c r="AX2" s="166" t="e">
        <f>#REF!</f>
        <v>#REF!</v>
      </c>
      <c r="AY2" s="166" t="e">
        <f>#REF!</f>
        <v>#REF!</v>
      </c>
      <c r="AZ2" s="166" t="e">
        <f>#REF!</f>
        <v>#REF!</v>
      </c>
      <c r="BA2" s="166" t="e">
        <f>#REF!</f>
        <v>#REF!</v>
      </c>
      <c r="BB2" s="166" t="e">
        <f>#REF!</f>
        <v>#REF!</v>
      </c>
      <c r="BC2" s="166" t="e">
        <f>#REF!</f>
        <v>#REF!</v>
      </c>
      <c r="BD2" s="166" t="e">
        <f>#REF!</f>
        <v>#REF!</v>
      </c>
      <c r="BE2" s="166" t="e">
        <f>#REF!</f>
        <v>#REF!</v>
      </c>
    </row>
    <row r="3" spans="2:57" ht="22.5" customHeight="1">
      <c r="B3" s="610" t="s">
        <v>188</v>
      </c>
      <c r="C3" s="610"/>
      <c r="D3" s="610"/>
      <c r="E3" s="610"/>
      <c r="F3" s="610"/>
      <c r="G3" s="610"/>
      <c r="H3" s="610"/>
      <c r="I3" s="610"/>
      <c r="J3" s="610"/>
      <c r="K3" s="610"/>
      <c r="L3" s="610"/>
      <c r="M3" s="610"/>
      <c r="N3" s="610"/>
      <c r="O3" s="610"/>
      <c r="P3" s="610"/>
      <c r="Q3" s="610"/>
      <c r="R3" s="610"/>
      <c r="S3" s="610"/>
      <c r="T3" s="610"/>
      <c r="U3" s="610"/>
      <c r="V3" s="610"/>
      <c r="W3" s="610"/>
      <c r="X3" s="610"/>
      <c r="Y3" s="610"/>
      <c r="Z3" s="610"/>
      <c r="AA3" s="610"/>
      <c r="AB3" s="610"/>
      <c r="AC3" s="610"/>
      <c r="AD3" s="610"/>
      <c r="AE3" s="610"/>
      <c r="AF3" s="610"/>
      <c r="AG3" s="610"/>
      <c r="AH3" s="610"/>
      <c r="AI3" s="610"/>
      <c r="AJ3" s="610"/>
      <c r="AK3" s="610"/>
    </row>
    <row r="4" spans="2:57" ht="26.25" customHeight="1"/>
    <row r="5" spans="2:57" ht="18.75" customHeight="1">
      <c r="X5" s="615" t="s">
        <v>195</v>
      </c>
      <c r="Y5" s="615"/>
      <c r="Z5" s="615"/>
      <c r="AA5" s="615"/>
      <c r="AB5" s="615"/>
      <c r="AC5" s="615"/>
      <c r="AD5" s="615"/>
      <c r="AE5" s="615"/>
      <c r="AF5" s="615"/>
      <c r="AG5" s="615"/>
      <c r="AH5" s="615"/>
      <c r="AI5" s="615"/>
      <c r="AJ5" s="615"/>
      <c r="AK5" s="615"/>
    </row>
    <row r="6" spans="2:57" ht="22.5" customHeight="1"/>
    <row r="7" spans="2:57" ht="18.75" customHeight="1">
      <c r="AG7" s="167" t="e">
        <f>#REF!</f>
        <v>#REF!</v>
      </c>
      <c r="AH7" s="167"/>
    </row>
    <row r="8" spans="2:57" ht="22.5" customHeight="1"/>
    <row r="9" spans="2:57" ht="18.75" customHeight="1">
      <c r="C9" s="165" t="s">
        <v>138</v>
      </c>
      <c r="M9" s="164" t="e">
        <f>#REF!</f>
        <v>#REF!</v>
      </c>
    </row>
    <row r="10" spans="2:57" ht="18.75" customHeight="1">
      <c r="C10" s="165" t="s">
        <v>145</v>
      </c>
      <c r="M10" s="164" t="e">
        <f>#REF!</f>
        <v>#REF!</v>
      </c>
    </row>
    <row r="11" spans="2:57" ht="3.75" customHeight="1"/>
    <row r="12" spans="2:57" ht="18.75" customHeight="1">
      <c r="C12" s="182"/>
      <c r="D12" s="183" t="e">
        <f>#REF!</f>
        <v>#REF!</v>
      </c>
      <c r="E12" s="183"/>
      <c r="F12" s="183"/>
      <c r="G12" s="183"/>
      <c r="H12" s="183"/>
      <c r="I12" s="183"/>
      <c r="J12" s="183"/>
      <c r="K12" s="183"/>
      <c r="L12" s="183"/>
      <c r="M12" s="182"/>
      <c r="N12" s="183" t="e">
        <f>#REF!</f>
        <v>#REF!</v>
      </c>
      <c r="O12" s="183"/>
      <c r="P12" s="183"/>
      <c r="Q12" s="183"/>
      <c r="R12" s="183"/>
      <c r="S12" s="183"/>
      <c r="T12" s="183"/>
      <c r="U12" s="183"/>
      <c r="V12" s="183"/>
      <c r="W12" s="183"/>
      <c r="X12" s="183"/>
      <c r="Y12" s="183"/>
      <c r="Z12" s="183"/>
      <c r="AA12" s="184"/>
      <c r="AB12" s="183"/>
      <c r="AC12" s="183" t="e">
        <f>#REF!</f>
        <v>#REF!</v>
      </c>
      <c r="AD12" s="183"/>
      <c r="AE12" s="183"/>
      <c r="AF12" s="183"/>
      <c r="AG12" s="183"/>
      <c r="AH12" s="183"/>
      <c r="AI12" s="183"/>
      <c r="AJ12" s="170"/>
    </row>
    <row r="13" spans="2:57" ht="18.75" customHeight="1">
      <c r="C13" s="182"/>
      <c r="D13" s="181" t="e">
        <f>#REF!</f>
        <v>#REF!</v>
      </c>
      <c r="E13" s="181" t="e">
        <f>#REF!</f>
        <v>#REF!</v>
      </c>
      <c r="F13" s="183"/>
      <c r="G13" s="183"/>
      <c r="H13" s="183"/>
      <c r="I13" s="183"/>
      <c r="J13" s="183"/>
      <c r="K13" s="183"/>
      <c r="L13" s="183"/>
      <c r="M13" s="168"/>
      <c r="N13" s="171" t="e">
        <f>#REF!</f>
        <v>#REF!</v>
      </c>
      <c r="O13" s="169"/>
      <c r="P13" s="169"/>
      <c r="Q13" s="169"/>
      <c r="R13" s="169"/>
      <c r="S13" s="169"/>
      <c r="T13" s="169"/>
      <c r="U13" s="169"/>
      <c r="V13" s="169"/>
      <c r="W13" s="169"/>
      <c r="X13" s="169"/>
      <c r="Y13" s="169"/>
      <c r="Z13" s="169"/>
      <c r="AA13" s="170"/>
      <c r="AB13" s="169"/>
      <c r="AC13" s="171" t="e">
        <f>#REF!</f>
        <v>#REF!</v>
      </c>
      <c r="AD13" s="169"/>
      <c r="AE13" s="169"/>
      <c r="AF13" s="169"/>
      <c r="AG13" s="169"/>
      <c r="AH13" s="169"/>
      <c r="AI13" s="169"/>
      <c r="AJ13" s="170"/>
    </row>
    <row r="14" spans="2:57" ht="18.75" customHeight="1">
      <c r="C14" s="182"/>
      <c r="D14" s="181" t="e">
        <f>#REF!</f>
        <v>#REF!</v>
      </c>
      <c r="E14" s="181" t="e">
        <f>#REF!</f>
        <v>#REF!</v>
      </c>
      <c r="F14" s="183"/>
      <c r="G14" s="183"/>
      <c r="H14" s="183"/>
      <c r="I14" s="183"/>
      <c r="J14" s="183"/>
      <c r="K14" s="183"/>
      <c r="L14" s="183"/>
      <c r="M14" s="168"/>
      <c r="N14" s="171" t="e">
        <f>#REF!</f>
        <v>#REF!</v>
      </c>
      <c r="O14" s="169"/>
      <c r="P14" s="169"/>
      <c r="Q14" s="169"/>
      <c r="R14" s="169"/>
      <c r="S14" s="169"/>
      <c r="T14" s="169"/>
      <c r="U14" s="169"/>
      <c r="V14" s="169"/>
      <c r="W14" s="169"/>
      <c r="X14" s="169"/>
      <c r="Y14" s="169"/>
      <c r="Z14" s="169"/>
      <c r="AA14" s="170"/>
      <c r="AB14" s="169"/>
      <c r="AC14" s="171" t="e">
        <f>#REF!</f>
        <v>#REF!</v>
      </c>
      <c r="AD14" s="169"/>
      <c r="AE14" s="169"/>
      <c r="AF14" s="169"/>
      <c r="AG14" s="169"/>
      <c r="AH14" s="169"/>
      <c r="AI14" s="169"/>
      <c r="AJ14" s="170"/>
    </row>
    <row r="15" spans="2:57" ht="18.75" customHeight="1">
      <c r="C15" s="182"/>
      <c r="D15" s="181" t="e">
        <f>#REF!</f>
        <v>#REF!</v>
      </c>
      <c r="E15" s="181" t="e">
        <f>#REF!</f>
        <v>#REF!</v>
      </c>
      <c r="F15" s="183"/>
      <c r="G15" s="183"/>
      <c r="H15" s="183"/>
      <c r="I15" s="183"/>
      <c r="J15" s="183"/>
      <c r="K15" s="183"/>
      <c r="L15" s="183"/>
      <c r="M15" s="168"/>
      <c r="N15" s="171" t="e">
        <f>#REF!</f>
        <v>#REF!</v>
      </c>
      <c r="O15" s="169"/>
      <c r="P15" s="169"/>
      <c r="Q15" s="169"/>
      <c r="R15" s="169"/>
      <c r="S15" s="169"/>
      <c r="T15" s="169"/>
      <c r="U15" s="169"/>
      <c r="V15" s="169"/>
      <c r="W15" s="169"/>
      <c r="X15" s="169"/>
      <c r="Y15" s="169"/>
      <c r="Z15" s="169"/>
      <c r="AA15" s="170"/>
      <c r="AB15" s="169"/>
      <c r="AC15" s="171" t="e">
        <f>#REF!</f>
        <v>#REF!</v>
      </c>
      <c r="AD15" s="169"/>
      <c r="AE15" s="169"/>
      <c r="AF15" s="169"/>
      <c r="AG15" s="169"/>
      <c r="AH15" s="169"/>
      <c r="AI15" s="169"/>
      <c r="AJ15" s="170"/>
    </row>
    <row r="16" spans="2:57" ht="3.75" customHeight="1"/>
    <row r="17" spans="3:37" ht="30" customHeight="1">
      <c r="C17" s="172" t="s">
        <v>181</v>
      </c>
      <c r="D17" s="172"/>
      <c r="E17" s="172"/>
      <c r="F17" s="172"/>
      <c r="G17" s="172"/>
      <c r="H17" s="172"/>
      <c r="I17" s="172"/>
      <c r="J17" s="172"/>
      <c r="K17" s="172"/>
      <c r="L17" s="172"/>
      <c r="M17" s="611" t="e">
        <f>#REF!</f>
        <v>#REF!</v>
      </c>
      <c r="N17" s="611"/>
      <c r="O17" s="611"/>
      <c r="P17" s="611"/>
      <c r="Q17" s="611"/>
      <c r="R17" s="611"/>
      <c r="S17" s="611"/>
      <c r="T17" s="611"/>
      <c r="U17" s="611"/>
      <c r="V17" s="611"/>
      <c r="W17" s="611"/>
      <c r="X17" s="611"/>
      <c r="Y17" s="611"/>
      <c r="Z17" s="611"/>
      <c r="AA17" s="611"/>
      <c r="AB17" s="611"/>
      <c r="AC17" s="611"/>
      <c r="AD17" s="611"/>
      <c r="AE17" s="611"/>
      <c r="AF17" s="611"/>
      <c r="AG17" s="611"/>
      <c r="AH17" s="611"/>
      <c r="AI17" s="611"/>
      <c r="AJ17" s="611"/>
      <c r="AK17" s="173"/>
    </row>
    <row r="18" spans="3:37" ht="18.75" customHeight="1">
      <c r="C18" s="165" t="s">
        <v>182</v>
      </c>
      <c r="M18" s="164" t="e">
        <f>#REF!</f>
        <v>#REF!</v>
      </c>
    </row>
    <row r="19" spans="3:37" ht="18.75" customHeight="1">
      <c r="C19" s="165" t="s">
        <v>164</v>
      </c>
      <c r="M19" s="180" t="e">
        <f>#REF!</f>
        <v>#REF!</v>
      </c>
    </row>
    <row r="20" spans="3:37" ht="30" customHeight="1">
      <c r="M20" s="612" t="e">
        <f>#REF!</f>
        <v>#REF!</v>
      </c>
      <c r="N20" s="612"/>
      <c r="O20" s="612"/>
      <c r="P20" s="612"/>
      <c r="Q20" s="612"/>
      <c r="R20" s="612"/>
      <c r="S20" s="612"/>
      <c r="T20" s="612"/>
      <c r="U20" s="612"/>
      <c r="V20" s="612"/>
      <c r="W20" s="612"/>
      <c r="X20" s="612"/>
      <c r="Y20" s="612"/>
      <c r="Z20" s="612"/>
      <c r="AA20" s="612"/>
      <c r="AB20" s="612"/>
      <c r="AC20" s="612"/>
      <c r="AD20" s="612"/>
      <c r="AE20" s="612"/>
      <c r="AF20" s="612"/>
      <c r="AG20" s="612"/>
      <c r="AH20" s="612"/>
      <c r="AI20" s="612"/>
      <c r="AJ20" s="612"/>
      <c r="AK20" s="164"/>
    </row>
    <row r="21" spans="3:37" ht="18.75" customHeight="1">
      <c r="M21" s="180" t="e">
        <f>#REF!</f>
        <v>#REF!</v>
      </c>
    </row>
    <row r="22" spans="3:37" ht="18.75" customHeight="1">
      <c r="M22" s="617" t="e">
        <f>#REF!</f>
        <v>#REF!</v>
      </c>
      <c r="N22" s="617"/>
      <c r="O22" s="617"/>
      <c r="P22" s="617"/>
      <c r="Q22" s="617"/>
      <c r="R22" s="617"/>
      <c r="S22" s="617"/>
      <c r="T22" s="617"/>
      <c r="U22" s="617"/>
      <c r="V22" s="617"/>
      <c r="W22" s="617"/>
      <c r="X22" s="617"/>
      <c r="Y22" s="617"/>
      <c r="Z22" s="617"/>
      <c r="AA22" s="617"/>
      <c r="AB22" s="617"/>
      <c r="AC22" s="617"/>
      <c r="AD22" s="617"/>
      <c r="AE22" s="617"/>
      <c r="AF22" s="617"/>
      <c r="AG22" s="617"/>
      <c r="AH22" s="617"/>
      <c r="AI22" s="617"/>
    </row>
    <row r="23" spans="3:37" ht="18.75" customHeight="1">
      <c r="C23" s="165" t="s">
        <v>170</v>
      </c>
      <c r="M23" s="164" t="e">
        <f>#REF!&amp;"　～　"&amp;#REF!</f>
        <v>#REF!</v>
      </c>
    </row>
    <row r="24" spans="3:37" ht="18.75" customHeight="1">
      <c r="C24" s="165" t="s">
        <v>171</v>
      </c>
      <c r="M24" s="179" t="e">
        <f>#REF!</f>
        <v>#REF!</v>
      </c>
    </row>
    <row r="25" spans="3:37" ht="18.75" customHeight="1">
      <c r="M25" s="174" t="s">
        <v>187</v>
      </c>
      <c r="O25" s="164" t="e">
        <f>#REF!</f>
        <v>#REF!</v>
      </c>
      <c r="P25" s="164"/>
      <c r="Q25" s="164"/>
      <c r="R25" s="164"/>
      <c r="S25" s="164"/>
      <c r="T25" s="164"/>
      <c r="U25" s="164"/>
      <c r="V25" s="164"/>
      <c r="W25" s="164"/>
      <c r="X25" s="164"/>
      <c r="Y25" s="164"/>
      <c r="Z25" s="164"/>
      <c r="AA25" s="164"/>
      <c r="AB25" s="164" t="e">
        <f>#REF!</f>
        <v>#REF!</v>
      </c>
      <c r="AC25" s="164"/>
      <c r="AD25" s="164"/>
      <c r="AE25" s="164"/>
      <c r="AF25" s="164"/>
      <c r="AG25" s="164"/>
      <c r="AH25" s="164"/>
      <c r="AI25" s="164"/>
      <c r="AJ25" s="164"/>
    </row>
    <row r="26" spans="3:37" ht="18.75" customHeight="1">
      <c r="M26" s="174" t="s">
        <v>183</v>
      </c>
      <c r="O26" s="164" t="e">
        <f>#REF!</f>
        <v>#REF!</v>
      </c>
      <c r="P26" s="164"/>
      <c r="Q26" s="164"/>
      <c r="R26" s="164"/>
      <c r="S26" s="164"/>
      <c r="T26" s="164"/>
      <c r="U26" s="164"/>
      <c r="V26" s="164"/>
      <c r="W26" s="164"/>
      <c r="X26" s="164"/>
      <c r="Y26" s="164"/>
      <c r="Z26" s="164"/>
      <c r="AA26" s="164"/>
      <c r="AB26" s="164" t="e">
        <f>#REF!</f>
        <v>#REF!</v>
      </c>
      <c r="AC26" s="164"/>
      <c r="AD26" s="164"/>
      <c r="AE26" s="164"/>
      <c r="AF26" s="164"/>
      <c r="AG26" s="164"/>
      <c r="AH26" s="164"/>
      <c r="AI26" s="164"/>
      <c r="AJ26" s="164"/>
    </row>
    <row r="27" spans="3:37" ht="2.25" customHeight="1">
      <c r="M27" s="174"/>
      <c r="O27" s="164"/>
      <c r="P27" s="164"/>
      <c r="Q27" s="164"/>
      <c r="R27" s="164"/>
      <c r="S27" s="164"/>
      <c r="T27" s="164"/>
      <c r="U27" s="164"/>
      <c r="V27" s="164"/>
      <c r="W27" s="164"/>
      <c r="X27" s="164"/>
      <c r="Y27" s="164"/>
      <c r="Z27" s="164"/>
      <c r="AA27" s="164"/>
      <c r="AB27" s="164"/>
      <c r="AC27" s="164"/>
      <c r="AD27" s="164"/>
      <c r="AE27" s="164"/>
      <c r="AF27" s="164"/>
      <c r="AG27" s="164"/>
      <c r="AH27" s="164"/>
      <c r="AI27" s="164"/>
      <c r="AJ27" s="164"/>
    </row>
    <row r="28" spans="3:37" ht="30" customHeight="1">
      <c r="M28" s="175" t="s">
        <v>184</v>
      </c>
      <c r="N28" s="172"/>
      <c r="O28" s="611" t="e">
        <f>#REF!</f>
        <v>#REF!</v>
      </c>
      <c r="P28" s="611"/>
      <c r="Q28" s="611"/>
      <c r="R28" s="611"/>
      <c r="S28" s="611"/>
      <c r="T28" s="611"/>
      <c r="U28" s="611"/>
      <c r="V28" s="611"/>
      <c r="W28" s="611"/>
      <c r="X28" s="611"/>
      <c r="Y28" s="611"/>
      <c r="Z28" s="611"/>
      <c r="AA28" s="611"/>
      <c r="AB28" s="611"/>
      <c r="AC28" s="611"/>
      <c r="AD28" s="611"/>
      <c r="AE28" s="611"/>
      <c r="AF28" s="611"/>
      <c r="AG28" s="611"/>
      <c r="AH28" s="611"/>
      <c r="AI28" s="611"/>
      <c r="AJ28" s="611"/>
      <c r="AK28" s="176"/>
    </row>
    <row r="29" spans="3:37" ht="18.75" customHeight="1">
      <c r="C29" s="165" t="s">
        <v>173</v>
      </c>
      <c r="M29" s="165" t="e">
        <f>#REF!</f>
        <v>#REF!</v>
      </c>
      <c r="Q29" s="618" t="e">
        <f>#REF!</f>
        <v>#REF!</v>
      </c>
      <c r="R29" s="618"/>
      <c r="S29" s="618"/>
      <c r="T29" s="618"/>
      <c r="U29" s="618"/>
      <c r="V29" s="618"/>
      <c r="W29" s="618"/>
      <c r="X29" s="618"/>
      <c r="Y29" s="177"/>
    </row>
    <row r="30" spans="3:37" ht="18.75" customHeight="1">
      <c r="C30" s="165" t="s">
        <v>185</v>
      </c>
    </row>
    <row r="31" spans="3:37" ht="18.75" customHeight="1">
      <c r="C31" s="165" t="s">
        <v>139</v>
      </c>
      <c r="M31" s="164" t="e">
        <f>#REF!</f>
        <v>#REF!</v>
      </c>
      <c r="N31" s="164"/>
      <c r="O31" s="164"/>
      <c r="P31" s="164"/>
      <c r="Q31" s="164"/>
      <c r="R31" s="164"/>
      <c r="S31" s="164"/>
      <c r="T31" s="164"/>
      <c r="U31" s="164"/>
      <c r="V31" s="164"/>
      <c r="W31" s="164"/>
      <c r="X31" s="164"/>
      <c r="Y31" s="164"/>
    </row>
    <row r="32" spans="3:37" ht="18.75" customHeight="1">
      <c r="C32" s="165" t="s">
        <v>172</v>
      </c>
      <c r="M32" s="614" t="e">
        <f>#REF!+0</f>
        <v>#REF!</v>
      </c>
      <c r="N32" s="614"/>
      <c r="O32" s="614"/>
      <c r="P32" s="614"/>
      <c r="Q32" s="614"/>
      <c r="R32" s="614"/>
      <c r="S32" s="614"/>
      <c r="T32" s="614"/>
      <c r="U32" s="614"/>
      <c r="V32" s="614"/>
      <c r="W32" s="614"/>
      <c r="X32" s="614"/>
      <c r="Y32" s="614"/>
      <c r="AA32" s="164" t="e">
        <f>#REF!</f>
        <v>#REF!</v>
      </c>
    </row>
    <row r="33" spans="3:36" ht="18.75" customHeight="1">
      <c r="C33" s="165" t="s">
        <v>174</v>
      </c>
      <c r="M33" s="164" t="e">
        <f>#REF!</f>
        <v>#REF!</v>
      </c>
      <c r="N33" s="164"/>
      <c r="O33" s="164"/>
      <c r="P33" s="164"/>
      <c r="Q33" s="164"/>
      <c r="R33" s="164"/>
      <c r="S33" s="164"/>
      <c r="T33" s="164"/>
      <c r="U33" s="164"/>
      <c r="V33" s="164"/>
      <c r="W33" s="164"/>
      <c r="X33" s="164"/>
      <c r="Y33" s="164"/>
    </row>
    <row r="34" spans="3:36" ht="15" customHeight="1">
      <c r="M34" s="165" t="s">
        <v>186</v>
      </c>
    </row>
    <row r="35" spans="3:36" ht="18.75" customHeight="1">
      <c r="C35" s="165" t="s">
        <v>175</v>
      </c>
    </row>
    <row r="36" spans="3:36" ht="18.75" customHeight="1">
      <c r="C36" s="165" t="s">
        <v>176</v>
      </c>
      <c r="M36" s="180" t="e">
        <f>#REF!</f>
        <v>#REF!</v>
      </c>
    </row>
    <row r="37" spans="3:36" ht="18.75" customHeight="1">
      <c r="M37" s="616" t="e">
        <f>#REF!</f>
        <v>#REF!</v>
      </c>
      <c r="N37" s="616"/>
      <c r="O37" s="616"/>
      <c r="P37" s="616"/>
      <c r="Q37" s="616"/>
      <c r="R37" s="616"/>
      <c r="S37" s="616"/>
      <c r="T37" s="616"/>
      <c r="U37" s="616"/>
      <c r="V37" s="616"/>
      <c r="W37" s="616"/>
      <c r="X37" s="616"/>
      <c r="Y37" s="616"/>
      <c r="Z37" s="616"/>
      <c r="AA37" s="616"/>
      <c r="AB37" s="616"/>
      <c r="AC37" s="616"/>
      <c r="AD37" s="616"/>
      <c r="AE37" s="616"/>
      <c r="AF37" s="616"/>
      <c r="AG37" s="616"/>
      <c r="AH37" s="616"/>
      <c r="AI37" s="616"/>
      <c r="AJ37" s="616"/>
    </row>
    <row r="38" spans="3:36" ht="18.75" customHeight="1">
      <c r="C38" s="165" t="s">
        <v>101</v>
      </c>
      <c r="M38" s="180" t="e">
        <f>#REF!</f>
        <v>#REF!</v>
      </c>
    </row>
    <row r="39" spans="3:36" ht="26.25" customHeight="1">
      <c r="M39" s="612" t="e">
        <f>#REF!</f>
        <v>#REF!</v>
      </c>
      <c r="N39" s="612"/>
      <c r="O39" s="612"/>
      <c r="P39" s="612"/>
      <c r="Q39" s="612"/>
      <c r="R39" s="612"/>
      <c r="S39" s="612"/>
      <c r="T39" s="612"/>
      <c r="U39" s="612"/>
      <c r="V39" s="612"/>
      <c r="W39" s="612"/>
      <c r="X39" s="612"/>
      <c r="Y39" s="612"/>
      <c r="Z39" s="612"/>
      <c r="AA39" s="612"/>
      <c r="AB39" s="612"/>
      <c r="AC39" s="612"/>
      <c r="AD39" s="612"/>
      <c r="AE39" s="612"/>
      <c r="AF39" s="612"/>
      <c r="AG39" s="612"/>
      <c r="AH39" s="612"/>
      <c r="AI39" s="612"/>
      <c r="AJ39" s="612"/>
    </row>
    <row r="40" spans="3:36" ht="18.75" customHeight="1">
      <c r="M40" s="180" t="e">
        <f>#REF!</f>
        <v>#REF!</v>
      </c>
    </row>
    <row r="41" spans="3:36" ht="26.25" customHeight="1">
      <c r="M41" s="613" t="e">
        <f>#REF!</f>
        <v>#REF!</v>
      </c>
      <c r="N41" s="613"/>
      <c r="O41" s="613"/>
      <c r="P41" s="613"/>
      <c r="Q41" s="613"/>
      <c r="R41" s="613"/>
      <c r="S41" s="613"/>
      <c r="T41" s="613"/>
      <c r="U41" s="613"/>
      <c r="V41" s="613"/>
      <c r="W41" s="613"/>
      <c r="X41" s="613"/>
      <c r="Y41" s="613"/>
      <c r="Z41" s="613"/>
      <c r="AA41" s="613"/>
      <c r="AB41" s="613"/>
      <c r="AC41" s="613"/>
      <c r="AD41" s="613"/>
      <c r="AE41" s="613"/>
      <c r="AF41" s="613"/>
      <c r="AG41" s="613"/>
      <c r="AH41" s="613"/>
      <c r="AI41" s="613"/>
      <c r="AJ41" s="613"/>
    </row>
    <row r="42" spans="3:36" ht="3.75" customHeight="1">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row>
    <row r="43" spans="3:36" ht="18.75" customHeight="1">
      <c r="C43" s="180" t="s">
        <v>189</v>
      </c>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row>
    <row r="44" spans="3:36" ht="3.75" customHeight="1">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row>
    <row r="45" spans="3:36" ht="18.75" customHeight="1">
      <c r="C45" s="165" t="s">
        <v>177</v>
      </c>
      <c r="M45" s="614" t="e">
        <f>#REF!+0</f>
        <v>#REF!</v>
      </c>
      <c r="N45" s="614"/>
      <c r="O45" s="614"/>
      <c r="P45" s="614"/>
      <c r="Q45" s="614"/>
      <c r="R45" s="614"/>
      <c r="S45" s="614"/>
      <c r="T45" s="614"/>
      <c r="U45" s="614"/>
      <c r="V45" s="614"/>
      <c r="W45" s="614"/>
      <c r="X45" s="614"/>
      <c r="Y45" s="614"/>
      <c r="Z45" s="164" t="e">
        <f>#REF!&amp;#REF!&amp;"（郵送可）"</f>
        <v>#REF!</v>
      </c>
    </row>
    <row r="46" spans="3:36" ht="15" customHeight="1">
      <c r="C46" s="165" t="s">
        <v>178</v>
      </c>
      <c r="M46" s="164" t="e">
        <f>"対馬市役所 "&amp;#REF!</f>
        <v>#REF!</v>
      </c>
    </row>
    <row r="47" spans="3:36" ht="15" customHeight="1">
      <c r="C47" s="165" t="s">
        <v>190</v>
      </c>
      <c r="M47" s="164" t="e">
        <f>DBCS(#REF!)&amp;"　　"&amp;#REF!</f>
        <v>#REF!</v>
      </c>
    </row>
    <row r="48" spans="3:36" ht="15" customHeight="1">
      <c r="M48" s="164" t="e">
        <f>"ＴＥＬ　　"&amp;#REF!</f>
        <v>#REF!</v>
      </c>
    </row>
    <row r="49" ht="7.5" customHeight="1"/>
  </sheetData>
  <mergeCells count="12">
    <mergeCell ref="B3:AK3"/>
    <mergeCell ref="M17:AJ17"/>
    <mergeCell ref="M20:AJ20"/>
    <mergeCell ref="M41:AJ41"/>
    <mergeCell ref="M45:Y45"/>
    <mergeCell ref="X5:AK5"/>
    <mergeCell ref="M32:Y32"/>
    <mergeCell ref="M39:AJ39"/>
    <mergeCell ref="M37:AJ37"/>
    <mergeCell ref="M22:AI22"/>
    <mergeCell ref="O28:AJ28"/>
    <mergeCell ref="Q29:X29"/>
  </mergeCells>
  <phoneticPr fontId="2"/>
  <dataValidations count="1">
    <dataValidation type="list" imeMode="hiragana" allowBlank="1" showInputMessage="1" sqref="X5" xr:uid="{00000000-0002-0000-0100-000000000000}">
      <formula1>$AN$2:$BE$2</formula1>
    </dataValidation>
  </dataValidations>
  <printOptions horizontalCentered="1"/>
  <pageMargins left="0.59055118110236227" right="0.39370078740157483" top="0.23622047244094491" bottom="0.23622047244094491" header="0.19685039370078741" footer="0.19685039370078741"/>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tabColor indexed="20"/>
  </sheetPr>
  <dimension ref="B2:AD16"/>
  <sheetViews>
    <sheetView showGridLines="0" defaultGridColor="0" view="pageBreakPreview" topLeftCell="A4" colorId="55" zoomScaleNormal="100" workbookViewId="0">
      <selection activeCell="E14" sqref="E14:AG14"/>
    </sheetView>
  </sheetViews>
  <sheetFormatPr defaultColWidth="3.125" defaultRowHeight="22.5" customHeight="1"/>
  <cols>
    <col min="1" max="1" width="1.25" style="310" customWidth="1"/>
    <col min="2" max="30" width="3.125" style="310" customWidth="1"/>
    <col min="31" max="31" width="1.25" style="310" customWidth="1"/>
    <col min="32" max="16384" width="3.125" style="310"/>
  </cols>
  <sheetData>
    <row r="2" spans="2:30" ht="45" customHeight="1">
      <c r="B2" s="783" t="s">
        <v>318</v>
      </c>
      <c r="C2" s="783"/>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783"/>
    </row>
    <row r="3" spans="2:30" ht="75" customHeight="1"/>
    <row r="4" spans="2:30" ht="33.75" customHeight="1">
      <c r="C4" s="458" t="s">
        <v>432</v>
      </c>
    </row>
    <row r="5" spans="2:30" ht="33.75" customHeight="1">
      <c r="C5" s="458" t="s">
        <v>433</v>
      </c>
    </row>
    <row r="6" spans="2:30" ht="33.75" customHeight="1">
      <c r="C6" s="458" t="s">
        <v>434</v>
      </c>
    </row>
    <row r="7" spans="2:30" ht="33.75" customHeight="1">
      <c r="C7" s="458" t="s">
        <v>435</v>
      </c>
    </row>
    <row r="8" spans="2:30" ht="30" customHeight="1"/>
    <row r="9" spans="2:30" ht="104.25" customHeight="1">
      <c r="I9" s="312"/>
      <c r="J9" s="312"/>
      <c r="K9" s="312"/>
    </row>
    <row r="10" spans="2:30" ht="30" customHeight="1">
      <c r="T10" s="313"/>
      <c r="U10" s="313"/>
      <c r="V10" s="313"/>
      <c r="W10" s="313"/>
      <c r="X10" s="313"/>
      <c r="Y10" s="313"/>
      <c r="Z10" s="313"/>
      <c r="AA10" s="313"/>
      <c r="AB10" s="313"/>
      <c r="AC10" s="313"/>
      <c r="AD10" s="459" t="s">
        <v>436</v>
      </c>
    </row>
    <row r="11" spans="2:30" ht="30" customHeight="1"/>
    <row r="12" spans="2:30" ht="22.5" customHeight="1">
      <c r="C12" s="460" t="e">
        <f>内定伺!AL5&amp;"　　様"</f>
        <v>#REF!</v>
      </c>
    </row>
    <row r="13" spans="2:30" ht="37.5" customHeight="1"/>
    <row r="14" spans="2:30" ht="37.5" customHeight="1">
      <c r="P14" s="461" t="s">
        <v>319</v>
      </c>
      <c r="Q14" s="462"/>
      <c r="R14" s="311"/>
      <c r="S14" s="311"/>
      <c r="T14" s="311"/>
      <c r="U14" s="311"/>
      <c r="V14" s="311"/>
      <c r="W14" s="311"/>
      <c r="X14" s="311"/>
      <c r="Y14" s="311"/>
      <c r="Z14" s="311"/>
      <c r="AA14" s="311"/>
      <c r="AB14" s="311"/>
      <c r="AC14" s="311"/>
      <c r="AD14" s="311"/>
    </row>
    <row r="15" spans="2:30" ht="37.5" customHeight="1">
      <c r="P15" s="461" t="s">
        <v>320</v>
      </c>
      <c r="Q15" s="462"/>
      <c r="R15" s="311"/>
      <c r="S15" s="311"/>
      <c r="T15" s="311"/>
      <c r="U15" s="311"/>
      <c r="V15" s="311"/>
      <c r="W15" s="311"/>
      <c r="X15" s="311"/>
      <c r="Y15" s="311"/>
      <c r="Z15" s="311"/>
      <c r="AA15" s="311"/>
      <c r="AB15" s="311"/>
      <c r="AC15" s="311"/>
      <c r="AD15" s="311"/>
    </row>
    <row r="16" spans="2:30" ht="37.5" customHeight="1"/>
  </sheetData>
  <mergeCells count="1">
    <mergeCell ref="B2:AD2"/>
  </mergeCells>
  <phoneticPr fontId="2"/>
  <printOptions horizontalCentered="1"/>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2060"/>
  </sheetPr>
  <dimension ref="B2:D18"/>
  <sheetViews>
    <sheetView workbookViewId="0">
      <selection activeCell="K17" sqref="K17"/>
    </sheetView>
  </sheetViews>
  <sheetFormatPr defaultRowHeight="13.5"/>
  <cols>
    <col min="4" max="4" width="15" customWidth="1"/>
  </cols>
  <sheetData>
    <row r="2" spans="2:4">
      <c r="B2" t="s">
        <v>455</v>
      </c>
      <c r="D2" s="499" t="e">
        <f>#REF!</f>
        <v>#REF!</v>
      </c>
    </row>
    <row r="3" spans="2:4">
      <c r="C3" s="498"/>
    </row>
    <row r="4" spans="2:4">
      <c r="C4" s="498"/>
    </row>
    <row r="6" spans="2:4">
      <c r="B6" t="s">
        <v>453</v>
      </c>
      <c r="D6" s="497">
        <v>114000</v>
      </c>
    </row>
    <row r="7" spans="2:4">
      <c r="B7" t="s">
        <v>456</v>
      </c>
    </row>
    <row r="9" spans="2:4">
      <c r="B9" t="s">
        <v>454</v>
      </c>
      <c r="D9" s="497">
        <v>2392000</v>
      </c>
    </row>
    <row r="10" spans="2:4">
      <c r="B10" t="s">
        <v>457</v>
      </c>
    </row>
    <row r="12" spans="2:4">
      <c r="B12" t="s">
        <v>458</v>
      </c>
      <c r="D12" s="497">
        <v>260000</v>
      </c>
    </row>
    <row r="13" spans="2:4">
      <c r="B13" t="s">
        <v>459</v>
      </c>
    </row>
    <row r="15" spans="2:4">
      <c r="B15" t="s">
        <v>460</v>
      </c>
      <c r="D15" s="497">
        <v>134000</v>
      </c>
    </row>
    <row r="16" spans="2:4">
      <c r="D16" s="497"/>
    </row>
    <row r="18" spans="2:4">
      <c r="B18" s="784" t="s">
        <v>213</v>
      </c>
      <c r="C18" s="784"/>
      <c r="D18" s="497">
        <f>SUM(D6,D9,D12,D15)</f>
        <v>2900000</v>
      </c>
    </row>
  </sheetData>
  <mergeCells count="1">
    <mergeCell ref="B18:C18"/>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indexed="11"/>
  </sheetPr>
  <dimension ref="B2:AD79"/>
  <sheetViews>
    <sheetView showGridLines="0" view="pageBreakPreview" topLeftCell="A16" zoomScaleNormal="100" workbookViewId="0">
      <selection activeCell="AF31" sqref="AF31"/>
    </sheetView>
  </sheetViews>
  <sheetFormatPr defaultColWidth="3.125" defaultRowHeight="18.75" customHeight="1"/>
  <cols>
    <col min="1" max="1" width="1.25" style="475" customWidth="1"/>
    <col min="2" max="30" width="3.125" style="475" customWidth="1"/>
    <col min="31" max="31" width="1.25" style="475" customWidth="1"/>
    <col min="32" max="16384" width="3.125" style="475"/>
  </cols>
  <sheetData>
    <row r="2" spans="2:30" ht="22.5" customHeight="1">
      <c r="B2" s="625" t="s">
        <v>0</v>
      </c>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row>
    <row r="5" spans="2:30" ht="37.5" customHeight="1">
      <c r="B5" s="626" t="e">
        <f>"　本仕様書は、平成２７年度の"&amp;#REF!&amp;"の委託業務内容を示したものであり、応募しようとする者は次の事項について履行しなければならない。"</f>
        <v>#REF!</v>
      </c>
      <c r="C5" s="626"/>
      <c r="D5" s="626"/>
      <c r="E5" s="626"/>
      <c r="F5" s="626"/>
      <c r="G5" s="626"/>
      <c r="H5" s="626"/>
      <c r="I5" s="626"/>
      <c r="J5" s="626"/>
      <c r="K5" s="626"/>
      <c r="L5" s="626"/>
      <c r="M5" s="626"/>
      <c r="N5" s="626"/>
      <c r="O5" s="626"/>
      <c r="P5" s="626"/>
      <c r="Q5" s="626"/>
      <c r="R5" s="626"/>
      <c r="S5" s="626"/>
      <c r="T5" s="626"/>
      <c r="U5" s="626"/>
      <c r="V5" s="626"/>
      <c r="W5" s="626"/>
      <c r="X5" s="626"/>
      <c r="Y5" s="626"/>
      <c r="Z5" s="626"/>
      <c r="AA5" s="626"/>
      <c r="AB5" s="626"/>
      <c r="AC5" s="626"/>
      <c r="AD5" s="626"/>
    </row>
    <row r="6" spans="2:30" ht="18.75" customHeight="1">
      <c r="B6" s="476"/>
      <c r="C6" s="476"/>
      <c r="D6" s="476"/>
      <c r="E6" s="476"/>
      <c r="F6" s="476"/>
      <c r="G6" s="476"/>
      <c r="H6" s="476"/>
      <c r="I6" s="476"/>
      <c r="J6" s="476"/>
      <c r="K6" s="476"/>
      <c r="L6" s="476"/>
      <c r="M6" s="476"/>
      <c r="N6" s="476"/>
      <c r="O6" s="476"/>
      <c r="P6" s="476"/>
      <c r="Q6" s="476"/>
      <c r="R6" s="476"/>
      <c r="S6" s="476"/>
      <c r="T6" s="476"/>
      <c r="U6" s="476"/>
      <c r="V6" s="476"/>
      <c r="W6" s="476"/>
      <c r="X6" s="476"/>
      <c r="Y6" s="476"/>
      <c r="Z6" s="476"/>
      <c r="AA6" s="476"/>
      <c r="AB6" s="476"/>
      <c r="AC6" s="476"/>
      <c r="AD6" s="476"/>
    </row>
    <row r="7" spans="2:30" ht="18.75" customHeight="1">
      <c r="B7" s="505" t="s">
        <v>31</v>
      </c>
      <c r="C7" s="505"/>
      <c r="D7" s="505"/>
      <c r="E7" s="505"/>
      <c r="F7" s="505"/>
      <c r="G7" s="505"/>
      <c r="H7" s="505"/>
      <c r="I7" s="505"/>
      <c r="J7" s="505"/>
      <c r="K7" s="505"/>
      <c r="L7" s="505"/>
      <c r="M7" s="505"/>
      <c r="N7" s="630" t="e">
        <f>#REF!</f>
        <v>#REF!</v>
      </c>
      <c r="O7" s="630"/>
      <c r="P7" s="630"/>
      <c r="Q7" s="630"/>
      <c r="R7" s="630"/>
      <c r="S7" s="630"/>
      <c r="T7" s="630"/>
      <c r="U7" s="630"/>
      <c r="V7" s="630"/>
      <c r="W7" s="630"/>
      <c r="X7" s="630"/>
      <c r="Y7" s="630"/>
      <c r="Z7" s="630"/>
      <c r="AA7" s="630"/>
      <c r="AB7" s="630"/>
      <c r="AC7" s="630"/>
      <c r="AD7" s="512"/>
    </row>
    <row r="8" spans="2:30" ht="7.5" customHeight="1">
      <c r="B8" s="505"/>
      <c r="C8" s="505"/>
      <c r="D8" s="505"/>
      <c r="E8" s="505"/>
      <c r="F8" s="505"/>
      <c r="G8" s="505"/>
      <c r="H8" s="505"/>
      <c r="I8" s="505"/>
      <c r="J8" s="505"/>
      <c r="K8" s="505"/>
      <c r="L8" s="505"/>
      <c r="M8" s="505"/>
      <c r="N8" s="513"/>
      <c r="O8" s="513"/>
      <c r="P8" s="513"/>
      <c r="Q8" s="513"/>
      <c r="R8" s="513"/>
      <c r="S8" s="513"/>
      <c r="T8" s="513"/>
      <c r="U8" s="513"/>
      <c r="V8" s="513"/>
      <c r="W8" s="513"/>
      <c r="X8" s="513"/>
      <c r="Y8" s="513"/>
      <c r="Z8" s="513"/>
      <c r="AA8" s="513"/>
      <c r="AB8" s="514"/>
      <c r="AC8" s="514"/>
      <c r="AD8" s="512"/>
    </row>
    <row r="9" spans="2:30" ht="18.75" customHeight="1">
      <c r="B9" s="505" t="s">
        <v>32</v>
      </c>
      <c r="C9" s="505"/>
      <c r="D9" s="505"/>
      <c r="E9" s="505"/>
      <c r="F9" s="505"/>
      <c r="G9" s="505"/>
      <c r="H9" s="505"/>
      <c r="I9" s="505"/>
      <c r="J9" s="505"/>
      <c r="K9" s="505"/>
      <c r="L9" s="505"/>
      <c r="M9" s="505"/>
      <c r="N9" s="630" t="e">
        <f>#REF!</f>
        <v>#REF!</v>
      </c>
      <c r="O9" s="630"/>
      <c r="P9" s="630"/>
      <c r="Q9" s="630"/>
      <c r="R9" s="630"/>
      <c r="S9" s="630"/>
      <c r="T9" s="630"/>
      <c r="U9" s="630"/>
      <c r="V9" s="630"/>
      <c r="W9" s="630"/>
      <c r="X9" s="630"/>
      <c r="Y9" s="630"/>
      <c r="Z9" s="630"/>
      <c r="AA9" s="630"/>
      <c r="AB9" s="630"/>
      <c r="AC9" s="630"/>
      <c r="AD9" s="512"/>
    </row>
    <row r="10" spans="2:30" ht="7.5" customHeight="1">
      <c r="B10" s="511"/>
      <c r="C10" s="505"/>
      <c r="D10" s="505"/>
      <c r="E10" s="505"/>
      <c r="F10" s="505"/>
      <c r="G10" s="505"/>
      <c r="H10" s="505"/>
      <c r="I10" s="505"/>
      <c r="J10" s="505"/>
      <c r="K10" s="505"/>
      <c r="L10" s="505"/>
      <c r="M10" s="505"/>
      <c r="N10" s="513"/>
      <c r="O10" s="513"/>
      <c r="P10" s="513"/>
      <c r="Q10" s="513"/>
      <c r="R10" s="513"/>
      <c r="S10" s="513"/>
      <c r="T10" s="513"/>
      <c r="U10" s="513"/>
      <c r="V10" s="513"/>
      <c r="W10" s="513"/>
      <c r="X10" s="513"/>
      <c r="Y10" s="513"/>
      <c r="Z10" s="513"/>
      <c r="AA10" s="513"/>
      <c r="AB10" s="514"/>
      <c r="AC10" s="514"/>
      <c r="AD10" s="512"/>
    </row>
    <row r="11" spans="2:30" ht="18.75" customHeight="1">
      <c r="B11" s="511" t="s">
        <v>9</v>
      </c>
      <c r="C11" s="505"/>
      <c r="D11" s="505"/>
      <c r="E11" s="505"/>
      <c r="F11" s="505"/>
      <c r="G11" s="505"/>
      <c r="H11" s="505"/>
      <c r="I11" s="505"/>
      <c r="J11" s="505"/>
      <c r="K11" s="505"/>
      <c r="L11" s="505"/>
      <c r="M11" s="505"/>
      <c r="N11" s="630" t="e">
        <f>#REF!</f>
        <v>#REF!</v>
      </c>
      <c r="O11" s="630"/>
      <c r="P11" s="630"/>
      <c r="Q11" s="630"/>
      <c r="R11" s="630"/>
      <c r="S11" s="630"/>
      <c r="T11" s="630"/>
      <c r="U11" s="630"/>
      <c r="V11" s="630"/>
      <c r="W11" s="630"/>
      <c r="X11" s="630"/>
      <c r="Y11" s="630"/>
      <c r="Z11" s="630"/>
      <c r="AA11" s="630"/>
      <c r="AB11" s="630"/>
      <c r="AC11" s="630"/>
      <c r="AD11" s="630"/>
    </row>
    <row r="12" spans="2:30" ht="7.5" customHeight="1">
      <c r="B12" s="511"/>
      <c r="C12" s="505"/>
      <c r="D12" s="505"/>
      <c r="E12" s="505"/>
      <c r="F12" s="505"/>
      <c r="G12" s="505"/>
      <c r="H12" s="505"/>
      <c r="I12" s="505"/>
      <c r="J12" s="505"/>
      <c r="K12" s="505"/>
      <c r="L12" s="505"/>
      <c r="M12" s="505"/>
      <c r="N12" s="474"/>
      <c r="O12" s="474"/>
      <c r="P12" s="474"/>
      <c r="Q12" s="474"/>
      <c r="R12" s="474"/>
      <c r="S12" s="474"/>
      <c r="T12" s="474"/>
      <c r="U12" s="474"/>
      <c r="V12" s="474"/>
      <c r="W12" s="474"/>
      <c r="X12" s="474"/>
      <c r="Y12" s="474"/>
      <c r="Z12" s="474"/>
      <c r="AA12" s="474"/>
      <c r="AB12" s="505"/>
      <c r="AC12" s="505"/>
    </row>
    <row r="13" spans="2:30" ht="18.75" customHeight="1">
      <c r="B13" s="511" t="s">
        <v>8</v>
      </c>
    </row>
    <row r="14" spans="2:30" ht="3.75" customHeight="1">
      <c r="B14" s="478"/>
    </row>
    <row r="15" spans="2:30" ht="18.75" customHeight="1">
      <c r="B15" s="511" t="s">
        <v>470</v>
      </c>
    </row>
    <row r="16" spans="2:30" ht="18.75" customHeight="1">
      <c r="B16" s="511" t="s">
        <v>471</v>
      </c>
    </row>
    <row r="17" spans="2:2" ht="18.75" customHeight="1">
      <c r="B17" s="511"/>
    </row>
    <row r="18" spans="2:2" ht="18.75" customHeight="1">
      <c r="B18" s="478" t="s">
        <v>25</v>
      </c>
    </row>
    <row r="19" spans="2:2" ht="18.75" customHeight="1">
      <c r="B19" s="478" t="s">
        <v>36</v>
      </c>
    </row>
    <row r="20" spans="2:2" ht="18.75" customHeight="1">
      <c r="B20" s="478" t="s">
        <v>20</v>
      </c>
    </row>
    <row r="21" spans="2:2" ht="18.75" customHeight="1">
      <c r="B21" s="478" t="s">
        <v>21</v>
      </c>
    </row>
    <row r="22" spans="2:2" ht="18.75" customHeight="1">
      <c r="B22" s="478" t="s">
        <v>22</v>
      </c>
    </row>
    <row r="23" spans="2:2" ht="18.75" customHeight="1">
      <c r="B23" s="478" t="s">
        <v>23</v>
      </c>
    </row>
    <row r="24" spans="2:2" ht="18.75" customHeight="1">
      <c r="B24" s="478" t="s">
        <v>24</v>
      </c>
    </row>
    <row r="25" spans="2:2" ht="18.75" customHeight="1">
      <c r="B25" s="478" t="s">
        <v>30</v>
      </c>
    </row>
    <row r="26" spans="2:2" ht="18.75" customHeight="1">
      <c r="B26" s="478" t="s">
        <v>33</v>
      </c>
    </row>
    <row r="27" spans="2:2" ht="18.75" customHeight="1">
      <c r="B27" s="478" t="s">
        <v>26</v>
      </c>
    </row>
    <row r="28" spans="2:2" ht="18.75" customHeight="1">
      <c r="B28" s="478" t="s">
        <v>29</v>
      </c>
    </row>
    <row r="29" spans="2:2" ht="18.75" customHeight="1">
      <c r="B29" s="478" t="s">
        <v>34</v>
      </c>
    </row>
    <row r="30" spans="2:2" ht="18.75" customHeight="1">
      <c r="B30" s="478" t="s">
        <v>35</v>
      </c>
    </row>
    <row r="31" spans="2:2" ht="18.75" customHeight="1">
      <c r="B31" s="478" t="s">
        <v>37</v>
      </c>
    </row>
    <row r="32" spans="2:2" ht="18.75" customHeight="1">
      <c r="B32" s="478" t="s">
        <v>27</v>
      </c>
    </row>
    <row r="33" spans="2:3" ht="18.75" customHeight="1">
      <c r="B33" s="478" t="s">
        <v>28</v>
      </c>
    </row>
    <row r="34" spans="2:3" ht="18.75" customHeight="1">
      <c r="B34" s="478" t="s">
        <v>38</v>
      </c>
    </row>
    <row r="35" spans="2:3" ht="18.75" customHeight="1">
      <c r="B35" s="478" t="s">
        <v>41</v>
      </c>
    </row>
    <row r="36" spans="2:3" ht="18.75" customHeight="1">
      <c r="B36" s="478" t="s">
        <v>42</v>
      </c>
    </row>
    <row r="37" spans="2:3" ht="18.75" customHeight="1">
      <c r="B37" s="478"/>
      <c r="C37" s="475" t="s">
        <v>40</v>
      </c>
    </row>
    <row r="38" spans="2:3" ht="18.75" customHeight="1">
      <c r="B38" s="478" t="s">
        <v>39</v>
      </c>
    </row>
    <row r="39" spans="2:3" ht="18.75" customHeight="1">
      <c r="B39" s="478" t="s">
        <v>43</v>
      </c>
    </row>
    <row r="40" spans="2:3" ht="18.75" customHeight="1">
      <c r="B40" s="478" t="s">
        <v>44</v>
      </c>
    </row>
    <row r="41" spans="2:3" ht="18.75" customHeight="1">
      <c r="B41" s="478" t="s">
        <v>45</v>
      </c>
    </row>
    <row r="42" spans="2:3" ht="18.75" customHeight="1">
      <c r="B42" s="478" t="s">
        <v>50</v>
      </c>
    </row>
    <row r="43" spans="2:3" ht="18.75" customHeight="1">
      <c r="B43" s="478" t="s">
        <v>51</v>
      </c>
    </row>
    <row r="44" spans="2:3" ht="18.75" customHeight="1">
      <c r="B44" s="478" t="s">
        <v>46</v>
      </c>
    </row>
    <row r="45" spans="2:3" ht="18.75" customHeight="1">
      <c r="B45" s="478" t="s">
        <v>52</v>
      </c>
    </row>
    <row r="46" spans="2:3" ht="18.75" customHeight="1">
      <c r="B46" s="478" t="s">
        <v>47</v>
      </c>
    </row>
    <row r="47" spans="2:3" ht="18.75" customHeight="1">
      <c r="B47" s="478" t="s">
        <v>53</v>
      </c>
    </row>
    <row r="48" spans="2:3" ht="18.75" customHeight="1">
      <c r="B48" s="478" t="s">
        <v>48</v>
      </c>
    </row>
    <row r="49" spans="2:30" ht="18.75" customHeight="1">
      <c r="B49" s="478"/>
      <c r="AD49" s="479" t="s">
        <v>54</v>
      </c>
    </row>
    <row r="50" spans="2:30" ht="18.75" customHeight="1">
      <c r="B50" s="478"/>
    </row>
    <row r="51" spans="2:30" ht="18.75" customHeight="1">
      <c r="B51" s="478"/>
      <c r="AD51" s="479"/>
    </row>
    <row r="52" spans="2:30" ht="18.75" customHeight="1">
      <c r="B52" s="478" t="s">
        <v>55</v>
      </c>
    </row>
    <row r="53" spans="2:30" ht="18.75" customHeight="1">
      <c r="B53" s="478" t="s">
        <v>49</v>
      </c>
    </row>
    <row r="54" spans="2:30" ht="18.75" customHeight="1">
      <c r="B54" s="478" t="s">
        <v>22</v>
      </c>
    </row>
    <row r="55" spans="2:30" ht="18.75" customHeight="1">
      <c r="B55" s="478" t="s">
        <v>56</v>
      </c>
    </row>
    <row r="56" spans="2:30" ht="18.75" customHeight="1">
      <c r="B56" s="478" t="s">
        <v>5</v>
      </c>
    </row>
    <row r="57" spans="2:30" ht="18.75" customHeight="1">
      <c r="B57" s="478" t="s">
        <v>6</v>
      </c>
    </row>
    <row r="58" spans="2:30" ht="18.75" customHeight="1">
      <c r="B58" s="478" t="s">
        <v>7</v>
      </c>
    </row>
    <row r="60" spans="2:30" ht="18.75" customHeight="1">
      <c r="B60" s="475" t="s">
        <v>57</v>
      </c>
    </row>
    <row r="61" spans="2:30" ht="18.75" customHeight="1">
      <c r="B61" s="475" t="s">
        <v>61</v>
      </c>
    </row>
    <row r="62" spans="2:30" ht="3.75" customHeight="1"/>
    <row r="63" spans="2:30" ht="26.25" customHeight="1">
      <c r="C63" s="619" t="s">
        <v>58</v>
      </c>
      <c r="D63" s="619"/>
      <c r="E63" s="619"/>
      <c r="F63" s="619"/>
      <c r="G63" s="619"/>
      <c r="H63" s="619"/>
      <c r="I63" s="619" t="s">
        <v>59</v>
      </c>
      <c r="J63" s="619"/>
      <c r="K63" s="619"/>
      <c r="L63" s="619"/>
      <c r="M63" s="619"/>
      <c r="N63" s="627"/>
      <c r="O63" s="628" t="s">
        <v>60</v>
      </c>
      <c r="P63" s="628"/>
      <c r="Q63" s="628"/>
      <c r="R63" s="628"/>
      <c r="S63" s="628"/>
      <c r="T63" s="628"/>
      <c r="U63" s="628"/>
      <c r="V63" s="628"/>
      <c r="W63" s="628" t="s">
        <v>70</v>
      </c>
      <c r="X63" s="628"/>
      <c r="Y63" s="628"/>
      <c r="Z63" s="628"/>
      <c r="AA63" s="628"/>
      <c r="AB63" s="629"/>
    </row>
    <row r="64" spans="2:30" ht="26.25" customHeight="1">
      <c r="C64" s="619" t="s">
        <v>62</v>
      </c>
      <c r="D64" s="619"/>
      <c r="E64" s="619"/>
      <c r="F64" s="619"/>
      <c r="G64" s="619"/>
      <c r="H64" s="619"/>
      <c r="I64" s="620">
        <v>605</v>
      </c>
      <c r="J64" s="620"/>
      <c r="K64" s="620"/>
      <c r="L64" s="620"/>
      <c r="M64" s="620"/>
      <c r="N64" s="621"/>
      <c r="O64" s="622">
        <v>341</v>
      </c>
      <c r="P64" s="620"/>
      <c r="Q64" s="620"/>
      <c r="R64" s="620"/>
      <c r="S64" s="620"/>
      <c r="T64" s="620"/>
      <c r="U64" s="620"/>
      <c r="V64" s="621"/>
      <c r="W64" s="623" t="s">
        <v>69</v>
      </c>
      <c r="X64" s="623"/>
      <c r="Y64" s="623"/>
      <c r="Z64" s="623"/>
      <c r="AA64" s="623"/>
      <c r="AB64" s="624"/>
    </row>
    <row r="65" spans="2:28" ht="26.25" customHeight="1">
      <c r="C65" s="619" t="s">
        <v>63</v>
      </c>
      <c r="D65" s="619"/>
      <c r="E65" s="619"/>
      <c r="F65" s="619"/>
      <c r="G65" s="619"/>
      <c r="H65" s="619"/>
      <c r="I65" s="620">
        <v>577</v>
      </c>
      <c r="J65" s="620"/>
      <c r="K65" s="620"/>
      <c r="L65" s="620"/>
      <c r="M65" s="620"/>
      <c r="N65" s="621"/>
      <c r="O65" s="622">
        <v>203</v>
      </c>
      <c r="P65" s="620"/>
      <c r="Q65" s="620"/>
      <c r="R65" s="620"/>
      <c r="S65" s="620"/>
      <c r="T65" s="620"/>
      <c r="U65" s="620"/>
      <c r="V65" s="621"/>
      <c r="W65" s="623" t="s">
        <v>71</v>
      </c>
      <c r="X65" s="623"/>
      <c r="Y65" s="623"/>
      <c r="Z65" s="623"/>
      <c r="AA65" s="623"/>
      <c r="AB65" s="624"/>
    </row>
    <row r="66" spans="2:28" ht="26.25" customHeight="1">
      <c r="C66" s="619" t="s">
        <v>64</v>
      </c>
      <c r="D66" s="619"/>
      <c r="E66" s="619"/>
      <c r="F66" s="619"/>
      <c r="G66" s="619"/>
      <c r="H66" s="619"/>
      <c r="I66" s="620">
        <v>1729</v>
      </c>
      <c r="J66" s="620"/>
      <c r="K66" s="620"/>
      <c r="L66" s="620"/>
      <c r="M66" s="620"/>
      <c r="N66" s="621"/>
      <c r="O66" s="622">
        <v>1535</v>
      </c>
      <c r="P66" s="620"/>
      <c r="Q66" s="620"/>
      <c r="R66" s="620"/>
      <c r="S66" s="620"/>
      <c r="T66" s="620"/>
      <c r="U66" s="620"/>
      <c r="V66" s="621"/>
      <c r="W66" s="623" t="s">
        <v>72</v>
      </c>
      <c r="X66" s="623"/>
      <c r="Y66" s="623"/>
      <c r="Z66" s="623"/>
      <c r="AA66" s="623"/>
      <c r="AB66" s="624"/>
    </row>
    <row r="67" spans="2:28" ht="3.75" customHeight="1">
      <c r="C67" s="480"/>
      <c r="D67" s="480"/>
      <c r="E67" s="480"/>
      <c r="F67" s="480"/>
      <c r="G67" s="480"/>
      <c r="H67" s="480"/>
      <c r="I67" s="481"/>
      <c r="J67" s="481"/>
      <c r="K67" s="481"/>
      <c r="L67" s="481"/>
      <c r="M67" s="481"/>
      <c r="N67" s="481"/>
      <c r="O67" s="481"/>
      <c r="P67" s="481"/>
      <c r="Q67" s="481"/>
      <c r="R67" s="481"/>
      <c r="S67" s="481"/>
      <c r="T67" s="481"/>
      <c r="U67" s="481"/>
      <c r="V67" s="481"/>
      <c r="W67" s="482"/>
      <c r="X67" s="482"/>
      <c r="Y67" s="482"/>
    </row>
    <row r="68" spans="2:28" ht="18.75" customHeight="1">
      <c r="C68" s="475" t="s">
        <v>74</v>
      </c>
    </row>
    <row r="69" spans="2:28" ht="18.75" customHeight="1">
      <c r="C69" s="475" t="s">
        <v>75</v>
      </c>
    </row>
    <row r="73" spans="2:28" ht="18.75" customHeight="1">
      <c r="B73" s="478" t="s">
        <v>1</v>
      </c>
    </row>
    <row r="74" spans="2:28" ht="18.75" customHeight="1">
      <c r="B74" s="478" t="s">
        <v>2</v>
      </c>
    </row>
    <row r="76" spans="2:28" ht="18.75" customHeight="1">
      <c r="D76" s="477" t="s">
        <v>65</v>
      </c>
    </row>
    <row r="77" spans="2:28" ht="18.75" customHeight="1">
      <c r="D77" s="477" t="s">
        <v>66</v>
      </c>
    </row>
    <row r="78" spans="2:28" ht="18.75" customHeight="1">
      <c r="D78" s="477" t="s">
        <v>67</v>
      </c>
    </row>
    <row r="79" spans="2:28" ht="18.75" customHeight="1">
      <c r="D79" s="477" t="s">
        <v>68</v>
      </c>
    </row>
  </sheetData>
  <mergeCells count="21">
    <mergeCell ref="B2:AD2"/>
    <mergeCell ref="B5:AD5"/>
    <mergeCell ref="C63:H63"/>
    <mergeCell ref="I63:N63"/>
    <mergeCell ref="W63:AB63"/>
    <mergeCell ref="O63:V63"/>
    <mergeCell ref="N7:AC7"/>
    <mergeCell ref="N9:AC9"/>
    <mergeCell ref="N11:AD11"/>
    <mergeCell ref="O64:V64"/>
    <mergeCell ref="O65:V65"/>
    <mergeCell ref="O66:V66"/>
    <mergeCell ref="W66:AB66"/>
    <mergeCell ref="W65:AB65"/>
    <mergeCell ref="W64:AB64"/>
    <mergeCell ref="C66:H66"/>
    <mergeCell ref="I66:N66"/>
    <mergeCell ref="C64:H64"/>
    <mergeCell ref="I64:N64"/>
    <mergeCell ref="C65:H65"/>
    <mergeCell ref="I65:N65"/>
  </mergeCells>
  <phoneticPr fontId="2"/>
  <printOptions horizontalCentered="1"/>
  <pageMargins left="0.59055118110236227" right="0.39370078740157483" top="0.47244094488188981" bottom="0.39370078740157483" header="0.51181102362204722" footer="0.19685039370078741"/>
  <pageSetup paperSize="9" orientation="portrait" r:id="rId1"/>
  <headerFooter alignWithMargins="0">
    <oddFooter>&amp;C&amp;9委託業務仕様書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indexed="11"/>
  </sheetPr>
  <dimension ref="B1:K28"/>
  <sheetViews>
    <sheetView showGridLines="0" defaultGridColor="0" view="pageBreakPreview" colorId="23" zoomScaleNormal="100" workbookViewId="0">
      <selection activeCell="J13" sqref="J13:K14"/>
    </sheetView>
  </sheetViews>
  <sheetFormatPr defaultColWidth="3.75" defaultRowHeight="22.5" customHeight="1"/>
  <cols>
    <col min="1" max="1" width="1.25" style="187" customWidth="1"/>
    <col min="2" max="2" width="5" style="187" customWidth="1"/>
    <col min="3" max="3" width="1.25" style="187" customWidth="1"/>
    <col min="4" max="4" width="18.75" style="187" customWidth="1"/>
    <col min="5" max="5" width="1.25" style="187" customWidth="1"/>
    <col min="6" max="6" width="5" style="187" customWidth="1"/>
    <col min="7" max="7" width="3.125" style="187" customWidth="1"/>
    <col min="8" max="8" width="23.125" style="187" customWidth="1"/>
    <col min="9" max="9" width="32.25" style="187" customWidth="1"/>
    <col min="10" max="10" width="15" style="187" customWidth="1"/>
    <col min="11" max="11" width="33.125" style="187" customWidth="1"/>
    <col min="12" max="12" width="1.25" style="187" customWidth="1"/>
    <col min="13" max="16384" width="3.75" style="187"/>
  </cols>
  <sheetData>
    <row r="1" spans="2:11" ht="22.5" customHeight="1">
      <c r="K1" s="206" t="s">
        <v>212</v>
      </c>
    </row>
    <row r="2" spans="2:11" ht="26.25" customHeight="1">
      <c r="B2" s="189" t="s">
        <v>197</v>
      </c>
      <c r="J2" s="200" t="s">
        <v>204</v>
      </c>
      <c r="K2" s="201"/>
    </row>
    <row r="3" spans="2:11" ht="26.25" customHeight="1">
      <c r="B3" s="202" t="e">
        <f>"平成"&amp;#REF!&amp;"年度　"&amp;#REF!&amp;"の応募に係る提出書類"</f>
        <v>#REF!</v>
      </c>
      <c r="J3" s="200" t="s">
        <v>207</v>
      </c>
      <c r="K3" s="201"/>
    </row>
    <row r="5" spans="2:11" ht="3.75" customHeight="1"/>
    <row r="6" spans="2:11" ht="33.75" customHeight="1">
      <c r="B6" s="188" t="s">
        <v>198</v>
      </c>
      <c r="C6" s="191"/>
      <c r="D6" s="198" t="s">
        <v>203</v>
      </c>
      <c r="E6" s="192"/>
      <c r="F6" s="639" t="s">
        <v>199</v>
      </c>
      <c r="G6" s="639"/>
      <c r="H6" s="199" t="s">
        <v>206</v>
      </c>
      <c r="I6" s="199" t="s">
        <v>205</v>
      </c>
      <c r="J6" s="640" t="s">
        <v>208</v>
      </c>
      <c r="K6" s="641"/>
    </row>
    <row r="7" spans="2:11" ht="11.25" customHeight="1">
      <c r="B7" s="631">
        <v>1</v>
      </c>
      <c r="C7" s="193"/>
      <c r="D7" s="194"/>
      <c r="E7" s="190"/>
      <c r="F7" s="635"/>
      <c r="G7" s="637" t="s">
        <v>201</v>
      </c>
      <c r="H7" s="631" t="s">
        <v>200</v>
      </c>
      <c r="I7" s="631" t="s">
        <v>202</v>
      </c>
      <c r="J7" s="633"/>
      <c r="K7" s="634"/>
    </row>
    <row r="8" spans="2:11" ht="26.25" customHeight="1">
      <c r="B8" s="632"/>
      <c r="C8" s="195"/>
      <c r="D8" s="196"/>
      <c r="E8" s="197"/>
      <c r="F8" s="636"/>
      <c r="G8" s="638"/>
      <c r="H8" s="632"/>
      <c r="I8" s="632"/>
      <c r="J8" s="633"/>
      <c r="K8" s="634"/>
    </row>
    <row r="9" spans="2:11" ht="11.25" customHeight="1">
      <c r="B9" s="631">
        <v>2</v>
      </c>
      <c r="C9" s="193"/>
      <c r="D9" s="194"/>
      <c r="E9" s="190"/>
      <c r="F9" s="635"/>
      <c r="G9" s="637" t="s">
        <v>201</v>
      </c>
      <c r="H9" s="631" t="s">
        <v>200</v>
      </c>
      <c r="I9" s="631" t="s">
        <v>202</v>
      </c>
      <c r="J9" s="633"/>
      <c r="K9" s="634"/>
    </row>
    <row r="10" spans="2:11" ht="26.25" customHeight="1">
      <c r="B10" s="632"/>
      <c r="C10" s="195"/>
      <c r="D10" s="196"/>
      <c r="E10" s="197"/>
      <c r="F10" s="636"/>
      <c r="G10" s="638"/>
      <c r="H10" s="632"/>
      <c r="I10" s="632"/>
      <c r="J10" s="633"/>
      <c r="K10" s="634"/>
    </row>
    <row r="11" spans="2:11" ht="11.25" customHeight="1">
      <c r="B11" s="631">
        <v>3</v>
      </c>
      <c r="C11" s="193"/>
      <c r="D11" s="194"/>
      <c r="E11" s="190"/>
      <c r="F11" s="635"/>
      <c r="G11" s="637" t="s">
        <v>201</v>
      </c>
      <c r="H11" s="631" t="s">
        <v>200</v>
      </c>
      <c r="I11" s="631" t="s">
        <v>202</v>
      </c>
      <c r="J11" s="633"/>
      <c r="K11" s="634"/>
    </row>
    <row r="12" spans="2:11" ht="26.25" customHeight="1">
      <c r="B12" s="632"/>
      <c r="C12" s="195"/>
      <c r="D12" s="196"/>
      <c r="E12" s="197"/>
      <c r="F12" s="636"/>
      <c r="G12" s="638"/>
      <c r="H12" s="632"/>
      <c r="I12" s="632"/>
      <c r="J12" s="633"/>
      <c r="K12" s="634"/>
    </row>
    <row r="13" spans="2:11" ht="11.25" customHeight="1">
      <c r="B13" s="631">
        <v>4</v>
      </c>
      <c r="C13" s="193"/>
      <c r="D13" s="194"/>
      <c r="E13" s="190"/>
      <c r="F13" s="635"/>
      <c r="G13" s="637" t="s">
        <v>201</v>
      </c>
      <c r="H13" s="631" t="s">
        <v>200</v>
      </c>
      <c r="I13" s="631" t="s">
        <v>202</v>
      </c>
      <c r="J13" s="633"/>
      <c r="K13" s="634"/>
    </row>
    <row r="14" spans="2:11" ht="26.25" customHeight="1">
      <c r="B14" s="632"/>
      <c r="C14" s="195"/>
      <c r="D14" s="196"/>
      <c r="E14" s="197"/>
      <c r="F14" s="636"/>
      <c r="G14" s="638"/>
      <c r="H14" s="632"/>
      <c r="I14" s="632"/>
      <c r="J14" s="633"/>
      <c r="K14" s="634"/>
    </row>
    <row r="15" spans="2:11" ht="11.25" customHeight="1">
      <c r="B15" s="631">
        <v>5</v>
      </c>
      <c r="C15" s="193"/>
      <c r="D15" s="194"/>
      <c r="E15" s="190"/>
      <c r="F15" s="635"/>
      <c r="G15" s="637" t="s">
        <v>201</v>
      </c>
      <c r="H15" s="631" t="s">
        <v>200</v>
      </c>
      <c r="I15" s="631" t="s">
        <v>202</v>
      </c>
      <c r="J15" s="633"/>
      <c r="K15" s="634"/>
    </row>
    <row r="16" spans="2:11" ht="26.25" customHeight="1">
      <c r="B16" s="632"/>
      <c r="C16" s="195"/>
      <c r="D16" s="196"/>
      <c r="E16" s="197"/>
      <c r="F16" s="636"/>
      <c r="G16" s="638"/>
      <c r="H16" s="632"/>
      <c r="I16" s="632"/>
      <c r="J16" s="633"/>
      <c r="K16" s="634"/>
    </row>
    <row r="17" spans="2:11" ht="11.25" customHeight="1">
      <c r="B17" s="631">
        <v>6</v>
      </c>
      <c r="C17" s="193"/>
      <c r="D17" s="194"/>
      <c r="E17" s="190"/>
      <c r="F17" s="635"/>
      <c r="G17" s="637" t="s">
        <v>201</v>
      </c>
      <c r="H17" s="631" t="s">
        <v>200</v>
      </c>
      <c r="I17" s="631" t="s">
        <v>202</v>
      </c>
      <c r="J17" s="633"/>
      <c r="K17" s="634"/>
    </row>
    <row r="18" spans="2:11" ht="26.25" customHeight="1">
      <c r="B18" s="632"/>
      <c r="C18" s="195"/>
      <c r="D18" s="196"/>
      <c r="E18" s="197"/>
      <c r="F18" s="636"/>
      <c r="G18" s="638"/>
      <c r="H18" s="632"/>
      <c r="I18" s="632"/>
      <c r="J18" s="633"/>
      <c r="K18" s="634"/>
    </row>
    <row r="19" spans="2:11" ht="11.25" customHeight="1">
      <c r="B19" s="631">
        <v>7</v>
      </c>
      <c r="C19" s="193"/>
      <c r="D19" s="194"/>
      <c r="E19" s="190"/>
      <c r="F19" s="635"/>
      <c r="G19" s="637" t="s">
        <v>201</v>
      </c>
      <c r="H19" s="631" t="s">
        <v>200</v>
      </c>
      <c r="I19" s="631" t="s">
        <v>202</v>
      </c>
      <c r="J19" s="633"/>
      <c r="K19" s="634"/>
    </row>
    <row r="20" spans="2:11" ht="26.25" customHeight="1">
      <c r="B20" s="632"/>
      <c r="C20" s="195"/>
      <c r="D20" s="196"/>
      <c r="E20" s="197"/>
      <c r="F20" s="636"/>
      <c r="G20" s="638"/>
      <c r="H20" s="632"/>
      <c r="I20" s="632"/>
      <c r="J20" s="633"/>
      <c r="K20" s="634"/>
    </row>
    <row r="21" spans="2:11" ht="11.25" customHeight="1">
      <c r="B21" s="631">
        <v>8</v>
      </c>
      <c r="C21" s="193"/>
      <c r="D21" s="194"/>
      <c r="E21" s="190"/>
      <c r="F21" s="635"/>
      <c r="G21" s="637" t="s">
        <v>201</v>
      </c>
      <c r="H21" s="631" t="s">
        <v>200</v>
      </c>
      <c r="I21" s="631" t="s">
        <v>202</v>
      </c>
      <c r="J21" s="633"/>
      <c r="K21" s="634"/>
    </row>
    <row r="22" spans="2:11" ht="26.25" customHeight="1">
      <c r="B22" s="632"/>
      <c r="C22" s="195"/>
      <c r="D22" s="196"/>
      <c r="E22" s="197"/>
      <c r="F22" s="636"/>
      <c r="G22" s="638"/>
      <c r="H22" s="632"/>
      <c r="I22" s="632"/>
      <c r="J22" s="633"/>
      <c r="K22" s="634"/>
    </row>
    <row r="23" spans="2:11" ht="11.25" customHeight="1">
      <c r="B23" s="631">
        <v>9</v>
      </c>
      <c r="C23" s="193"/>
      <c r="D23" s="194"/>
      <c r="E23" s="190"/>
      <c r="F23" s="635"/>
      <c r="G23" s="637" t="s">
        <v>201</v>
      </c>
      <c r="H23" s="631" t="s">
        <v>200</v>
      </c>
      <c r="I23" s="631" t="s">
        <v>202</v>
      </c>
      <c r="J23" s="633"/>
      <c r="K23" s="634"/>
    </row>
    <row r="24" spans="2:11" ht="26.25" customHeight="1">
      <c r="B24" s="632"/>
      <c r="C24" s="195"/>
      <c r="D24" s="196"/>
      <c r="E24" s="197"/>
      <c r="F24" s="636"/>
      <c r="G24" s="638"/>
      <c r="H24" s="632"/>
      <c r="I24" s="632"/>
      <c r="J24" s="633"/>
      <c r="K24" s="634"/>
    </row>
    <row r="25" spans="2:11" ht="11.25" customHeight="1">
      <c r="B25" s="631">
        <v>10</v>
      </c>
      <c r="C25" s="193"/>
      <c r="D25" s="194"/>
      <c r="E25" s="190"/>
      <c r="F25" s="635"/>
      <c r="G25" s="637" t="s">
        <v>201</v>
      </c>
      <c r="H25" s="631" t="s">
        <v>200</v>
      </c>
      <c r="I25" s="631" t="s">
        <v>202</v>
      </c>
      <c r="J25" s="633"/>
      <c r="K25" s="634"/>
    </row>
    <row r="26" spans="2:11" ht="26.25" customHeight="1">
      <c r="B26" s="632"/>
      <c r="C26" s="195"/>
      <c r="D26" s="196"/>
      <c r="E26" s="197"/>
      <c r="F26" s="636"/>
      <c r="G26" s="638"/>
      <c r="H26" s="632"/>
      <c r="I26" s="632"/>
      <c r="J26" s="633"/>
      <c r="K26" s="634"/>
    </row>
    <row r="27" spans="2:11" ht="26.25" customHeight="1">
      <c r="B27" s="205" t="s">
        <v>211</v>
      </c>
      <c r="C27" s="204"/>
      <c r="D27" s="204"/>
      <c r="E27" s="204"/>
      <c r="F27" s="203"/>
      <c r="G27" s="205"/>
      <c r="H27" s="203"/>
      <c r="I27" s="203"/>
      <c r="J27" s="203"/>
      <c r="K27" s="203"/>
    </row>
    <row r="28" spans="2:11" ht="7.5" customHeight="1"/>
  </sheetData>
  <mergeCells count="62">
    <mergeCell ref="H7:H8"/>
    <mergeCell ref="G7:G8"/>
    <mergeCell ref="F6:G6"/>
    <mergeCell ref="I7:I8"/>
    <mergeCell ref="J6:K6"/>
    <mergeCell ref="J7:K8"/>
    <mergeCell ref="J9:K10"/>
    <mergeCell ref="B7:B8"/>
    <mergeCell ref="F7:F8"/>
    <mergeCell ref="I13:I14"/>
    <mergeCell ref="J13:K14"/>
    <mergeCell ref="B11:B12"/>
    <mergeCell ref="F11:F12"/>
    <mergeCell ref="G11:G12"/>
    <mergeCell ref="H11:H12"/>
    <mergeCell ref="I11:I12"/>
    <mergeCell ref="J11:K12"/>
    <mergeCell ref="B9:B10"/>
    <mergeCell ref="F9:F10"/>
    <mergeCell ref="G9:G10"/>
    <mergeCell ref="H9:H10"/>
    <mergeCell ref="I9:I10"/>
    <mergeCell ref="I15:I16"/>
    <mergeCell ref="J15:K16"/>
    <mergeCell ref="B13:B14"/>
    <mergeCell ref="F13:F14"/>
    <mergeCell ref="B15:B16"/>
    <mergeCell ref="F15:F16"/>
    <mergeCell ref="G15:G16"/>
    <mergeCell ref="H15:H16"/>
    <mergeCell ref="G13:G14"/>
    <mergeCell ref="H13:H14"/>
    <mergeCell ref="B19:B20"/>
    <mergeCell ref="F19:F20"/>
    <mergeCell ref="G19:G20"/>
    <mergeCell ref="H19:H20"/>
    <mergeCell ref="B17:B18"/>
    <mergeCell ref="F17:F18"/>
    <mergeCell ref="G17:G18"/>
    <mergeCell ref="H17:H18"/>
    <mergeCell ref="I17:I18"/>
    <mergeCell ref="J17:K18"/>
    <mergeCell ref="I19:I20"/>
    <mergeCell ref="J19:K20"/>
    <mergeCell ref="I21:I22"/>
    <mergeCell ref="J21:K22"/>
    <mergeCell ref="I23:I24"/>
    <mergeCell ref="J23:K24"/>
    <mergeCell ref="B21:B22"/>
    <mergeCell ref="F21:F22"/>
    <mergeCell ref="B23:B24"/>
    <mergeCell ref="F23:F24"/>
    <mergeCell ref="G23:G24"/>
    <mergeCell ref="H23:H24"/>
    <mergeCell ref="G21:G22"/>
    <mergeCell ref="H21:H22"/>
    <mergeCell ref="I25:I26"/>
    <mergeCell ref="J25:K26"/>
    <mergeCell ref="B25:B26"/>
    <mergeCell ref="F25:F26"/>
    <mergeCell ref="G25:G26"/>
    <mergeCell ref="H25:H26"/>
  </mergeCells>
  <phoneticPr fontId="2"/>
  <printOptions horizontalCentered="1"/>
  <pageMargins left="0.39370078740157483" right="0.39370078740157483" top="0.78740157480314965" bottom="0.59055118110236227" header="0.19685039370078741" footer="0.19685039370078741"/>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sheetPr>
  <dimension ref="B2:AB34"/>
  <sheetViews>
    <sheetView showGridLines="0" tabSelected="1" view="pageBreakPreview" zoomScaleNormal="100" zoomScaleSheetLayoutView="100" workbookViewId="0">
      <selection activeCell="AK9" sqref="AK9"/>
    </sheetView>
  </sheetViews>
  <sheetFormatPr defaultColWidth="3.25" defaultRowHeight="22.5" customHeight="1"/>
  <cols>
    <col min="1" max="1" width="1.25" style="505" customWidth="1"/>
    <col min="2" max="8" width="3.25" style="505"/>
    <col min="9" max="9" width="3.125" style="505" customWidth="1"/>
    <col min="10" max="28" width="3.25" style="505"/>
    <col min="29" max="29" width="1.25" style="505" customWidth="1"/>
    <col min="30" max="16384" width="3.25" style="505"/>
  </cols>
  <sheetData>
    <row r="2" spans="2:28" s="526" customFormat="1" ht="50.1" customHeight="1">
      <c r="B2" s="547"/>
      <c r="C2" s="547"/>
      <c r="D2" s="646" t="s">
        <v>517</v>
      </c>
      <c r="E2" s="647"/>
      <c r="F2" s="647"/>
      <c r="G2" s="647"/>
      <c r="H2" s="647"/>
      <c r="I2" s="647"/>
      <c r="J2" s="647"/>
      <c r="K2" s="647"/>
      <c r="L2" s="647"/>
      <c r="M2" s="647"/>
      <c r="N2" s="647"/>
      <c r="O2" s="647"/>
      <c r="P2" s="647"/>
      <c r="Q2" s="647"/>
      <c r="R2" s="647"/>
      <c r="S2" s="647"/>
      <c r="T2" s="647"/>
      <c r="U2" s="647"/>
      <c r="V2" s="647"/>
      <c r="W2" s="647"/>
      <c r="X2" s="647"/>
      <c r="Y2" s="647"/>
      <c r="Z2" s="647"/>
      <c r="AA2" s="547"/>
      <c r="AB2" s="547"/>
    </row>
    <row r="3" spans="2:28" ht="45" customHeight="1"/>
    <row r="4" spans="2:28" ht="22.5" customHeight="1">
      <c r="S4" s="643" t="s">
        <v>512</v>
      </c>
      <c r="T4" s="643"/>
      <c r="U4" s="643"/>
      <c r="V4" s="643"/>
      <c r="W4" s="643"/>
      <c r="X4" s="643"/>
      <c r="Y4" s="643"/>
      <c r="Z4" s="643"/>
      <c r="AA4" s="643"/>
      <c r="AB4" s="643"/>
    </row>
    <row r="5" spans="2:28" ht="30" customHeight="1"/>
    <row r="6" spans="2:28" ht="22.5" customHeight="1">
      <c r="C6" s="648" t="s">
        <v>513</v>
      </c>
      <c r="D6" s="649"/>
      <c r="E6" s="649"/>
      <c r="F6" s="649"/>
      <c r="G6" s="649"/>
      <c r="H6" s="649"/>
      <c r="I6" s="649"/>
      <c r="J6" s="649"/>
      <c r="K6" s="649"/>
      <c r="L6" s="649"/>
      <c r="M6" s="649"/>
      <c r="N6" s="649"/>
    </row>
    <row r="7" spans="2:28" ht="30" customHeight="1"/>
    <row r="8" spans="2:28" ht="30" customHeight="1">
      <c r="N8" s="644" t="s">
        <v>462</v>
      </c>
      <c r="O8" s="644"/>
      <c r="P8" s="644"/>
      <c r="Q8" s="644"/>
      <c r="R8" s="507"/>
      <c r="S8" s="507"/>
      <c r="T8" s="507"/>
      <c r="U8" s="507"/>
      <c r="V8" s="507"/>
      <c r="W8" s="507"/>
      <c r="X8" s="507"/>
      <c r="Y8" s="507"/>
      <c r="Z8" s="507"/>
      <c r="AA8" s="507"/>
    </row>
    <row r="9" spans="2:28" ht="30" customHeight="1">
      <c r="N9" s="645" t="s">
        <v>73</v>
      </c>
      <c r="O9" s="645"/>
      <c r="P9" s="645"/>
      <c r="Q9" s="645"/>
      <c r="R9" s="508"/>
      <c r="S9" s="508"/>
      <c r="T9" s="508"/>
      <c r="U9" s="508"/>
      <c r="V9" s="508"/>
      <c r="W9" s="508"/>
      <c r="X9" s="508"/>
      <c r="Y9" s="508"/>
      <c r="Z9" s="508"/>
      <c r="AA9" s="508"/>
    </row>
    <row r="10" spans="2:28" ht="30" customHeight="1">
      <c r="N10" s="645" t="s">
        <v>463</v>
      </c>
      <c r="O10" s="645"/>
      <c r="P10" s="645"/>
      <c r="Q10" s="645"/>
      <c r="R10" s="508"/>
      <c r="S10" s="508"/>
      <c r="T10" s="508"/>
      <c r="U10" s="508"/>
      <c r="V10" s="508"/>
      <c r="W10" s="508"/>
      <c r="X10" s="508"/>
      <c r="Y10" s="508"/>
      <c r="Z10" s="508"/>
      <c r="AA10" s="509" t="s">
        <v>464</v>
      </c>
    </row>
    <row r="11" spans="2:28" ht="30" customHeight="1">
      <c r="N11" s="645" t="s">
        <v>465</v>
      </c>
      <c r="O11" s="645"/>
      <c r="P11" s="645"/>
      <c r="Q11" s="645"/>
      <c r="R11" s="508"/>
      <c r="S11" s="508"/>
      <c r="T11" s="508"/>
      <c r="U11" s="510" t="s">
        <v>466</v>
      </c>
      <c r="V11" s="510"/>
      <c r="W11" s="510"/>
      <c r="X11" s="510" t="s">
        <v>466</v>
      </c>
      <c r="Y11" s="508"/>
      <c r="Z11" s="508"/>
      <c r="AA11" s="508"/>
    </row>
    <row r="12" spans="2:28" ht="37.5" customHeight="1"/>
    <row r="13" spans="2:28" ht="22.5" customHeight="1">
      <c r="C13" s="505" t="s">
        <v>467</v>
      </c>
    </row>
    <row r="15" spans="2:28" ht="22.5" customHeight="1">
      <c r="B15" s="652" t="s">
        <v>78</v>
      </c>
      <c r="C15" s="652"/>
      <c r="D15" s="652"/>
      <c r="E15" s="652"/>
      <c r="F15" s="652"/>
      <c r="G15" s="652"/>
      <c r="H15" s="652"/>
      <c r="I15" s="652"/>
      <c r="J15" s="652"/>
      <c r="K15" s="652"/>
      <c r="L15" s="652"/>
      <c r="M15" s="652"/>
      <c r="N15" s="652"/>
      <c r="O15" s="652"/>
      <c r="P15" s="652"/>
      <c r="Q15" s="652"/>
      <c r="R15" s="652"/>
      <c r="S15" s="652"/>
      <c r="T15" s="652"/>
      <c r="U15" s="652"/>
      <c r="V15" s="652"/>
      <c r="W15" s="652"/>
      <c r="X15" s="652"/>
      <c r="Y15" s="652"/>
      <c r="Z15" s="652"/>
      <c r="AA15" s="652"/>
      <c r="AB15" s="652"/>
    </row>
    <row r="17" spans="3:27" ht="22.5" customHeight="1">
      <c r="C17" s="648" t="s">
        <v>18</v>
      </c>
      <c r="D17" s="649"/>
      <c r="E17" s="649"/>
      <c r="F17" s="649"/>
      <c r="G17" s="649"/>
      <c r="I17" s="650" t="s">
        <v>518</v>
      </c>
      <c r="J17" s="651"/>
      <c r="K17" s="651"/>
      <c r="L17" s="651"/>
      <c r="M17" s="651"/>
      <c r="N17" s="651"/>
      <c r="O17" s="651"/>
      <c r="P17" s="651"/>
      <c r="Q17" s="651"/>
      <c r="R17" s="651"/>
      <c r="S17" s="651"/>
      <c r="T17" s="651"/>
      <c r="U17" s="651"/>
      <c r="V17" s="651"/>
      <c r="W17" s="651"/>
      <c r="X17" s="651"/>
      <c r="Y17" s="651"/>
      <c r="Z17" s="651"/>
      <c r="AA17" s="651"/>
    </row>
    <row r="18" spans="3:27" s="526" customFormat="1" ht="22.5" customHeight="1">
      <c r="C18" s="649"/>
      <c r="D18" s="649"/>
      <c r="E18" s="649"/>
      <c r="F18" s="649"/>
      <c r="G18" s="649"/>
      <c r="I18" s="651"/>
      <c r="J18" s="651"/>
      <c r="K18" s="651"/>
      <c r="L18" s="651"/>
      <c r="M18" s="651"/>
      <c r="N18" s="651"/>
      <c r="O18" s="651"/>
      <c r="P18" s="651"/>
      <c r="Q18" s="651"/>
      <c r="R18" s="651"/>
      <c r="S18" s="651"/>
      <c r="T18" s="651"/>
      <c r="U18" s="651"/>
      <c r="V18" s="651"/>
      <c r="W18" s="651"/>
      <c r="X18" s="651"/>
      <c r="Y18" s="651"/>
      <c r="Z18" s="651"/>
      <c r="AA18" s="651"/>
    </row>
    <row r="20" spans="3:27" ht="22.5" customHeight="1">
      <c r="C20" s="505" t="s">
        <v>468</v>
      </c>
      <c r="I20" s="642" t="s">
        <v>514</v>
      </c>
      <c r="J20" s="642"/>
      <c r="K20" s="642"/>
      <c r="L20" s="642"/>
      <c r="M20" s="642"/>
      <c r="N20" s="642"/>
      <c r="O20" s="642"/>
      <c r="P20" s="642"/>
      <c r="Q20" s="642"/>
      <c r="R20" s="642"/>
      <c r="S20" s="642"/>
      <c r="T20" s="642"/>
    </row>
    <row r="22" spans="3:27" ht="22.5" customHeight="1">
      <c r="C22" s="505" t="s">
        <v>469</v>
      </c>
    </row>
    <row r="23" spans="3:27" ht="7.5" customHeight="1"/>
    <row r="24" spans="3:27" ht="22.5" customHeight="1">
      <c r="I24" s="505" t="s">
        <v>476</v>
      </c>
      <c r="R24" s="550"/>
      <c r="S24" s="550"/>
    </row>
    <row r="25" spans="3:27" ht="7.5" customHeight="1"/>
    <row r="26" spans="3:27" ht="22.5" customHeight="1">
      <c r="I26" s="505" t="s">
        <v>515</v>
      </c>
      <c r="J26" s="548"/>
    </row>
    <row r="27" spans="3:27" ht="7.5" customHeight="1"/>
    <row r="28" spans="3:27" ht="22.5" customHeight="1">
      <c r="I28" s="548" t="s">
        <v>473</v>
      </c>
    </row>
    <row r="29" spans="3:27" ht="7.5" customHeight="1">
      <c r="I29" s="548"/>
    </row>
    <row r="30" spans="3:27" ht="22.5" customHeight="1">
      <c r="I30" s="548" t="s">
        <v>472</v>
      </c>
    </row>
    <row r="31" spans="3:27" ht="7.5" customHeight="1">
      <c r="I31" s="548"/>
    </row>
    <row r="32" spans="3:27" ht="22.5" customHeight="1">
      <c r="I32" s="548" t="s">
        <v>474</v>
      </c>
    </row>
    <row r="33" spans="9:9" s="549" customFormat="1" ht="7.5" customHeight="1"/>
    <row r="34" spans="9:9" s="549" customFormat="1" ht="22.5" customHeight="1">
      <c r="I34" s="549" t="s">
        <v>516</v>
      </c>
    </row>
  </sheetData>
  <mergeCells count="11">
    <mergeCell ref="I20:T20"/>
    <mergeCell ref="S4:AB4"/>
    <mergeCell ref="N8:Q8"/>
    <mergeCell ref="N9:Q9"/>
    <mergeCell ref="D2:Z2"/>
    <mergeCell ref="C17:G18"/>
    <mergeCell ref="I17:AA18"/>
    <mergeCell ref="N10:Q10"/>
    <mergeCell ref="N11:Q11"/>
    <mergeCell ref="B15:AB15"/>
    <mergeCell ref="C6:N6"/>
  </mergeCells>
  <phoneticPr fontId="2"/>
  <printOptions horizontalCentered="1"/>
  <pageMargins left="0.59055118110236227" right="0.59055118110236227" top="0.78740157480314965"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5"/>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indexed="11"/>
  </sheetPr>
  <dimension ref="B1:AD14"/>
  <sheetViews>
    <sheetView showGridLines="0" view="pageBreakPreview" zoomScaleNormal="100" workbookViewId="0">
      <selection activeCell="Z24" sqref="Z24"/>
    </sheetView>
  </sheetViews>
  <sheetFormatPr defaultColWidth="3.125" defaultRowHeight="22.5" customHeight="1"/>
  <cols>
    <col min="1" max="1" width="1.25" style="475" customWidth="1"/>
    <col min="2" max="29" width="3.125" style="475" customWidth="1"/>
    <col min="30" max="30" width="1.25" style="475" customWidth="1"/>
    <col min="31" max="16384" width="3.125" style="475"/>
  </cols>
  <sheetData>
    <row r="1" spans="2:30" ht="18.75" customHeight="1"/>
    <row r="2" spans="2:30" ht="30" customHeight="1">
      <c r="B2" s="660" t="s">
        <v>3</v>
      </c>
      <c r="C2" s="660"/>
      <c r="D2" s="660"/>
      <c r="E2" s="660"/>
      <c r="F2" s="660"/>
      <c r="G2" s="660"/>
      <c r="H2" s="660"/>
      <c r="I2" s="660"/>
      <c r="J2" s="660"/>
      <c r="K2" s="660"/>
      <c r="L2" s="660"/>
      <c r="M2" s="660"/>
      <c r="N2" s="660"/>
      <c r="O2" s="660"/>
      <c r="P2" s="660"/>
      <c r="Q2" s="660"/>
      <c r="R2" s="660"/>
      <c r="S2" s="660"/>
      <c r="T2" s="660"/>
      <c r="U2" s="660"/>
      <c r="V2" s="660"/>
      <c r="W2" s="660"/>
      <c r="X2" s="660"/>
      <c r="Y2" s="660"/>
      <c r="Z2" s="660"/>
      <c r="AA2" s="660"/>
      <c r="AB2" s="660"/>
      <c r="AC2" s="660"/>
    </row>
    <row r="3" spans="2:30" ht="18.75" customHeight="1"/>
    <row r="4" spans="2:30" ht="18.75" customHeight="1">
      <c r="AC4" s="479"/>
    </row>
    <row r="5" spans="2:30" ht="18.75" customHeight="1">
      <c r="E5" s="488" t="s">
        <v>4</v>
      </c>
      <c r="F5" s="489"/>
      <c r="G5" s="489"/>
      <c r="H5" s="489"/>
      <c r="I5" s="490" t="e">
        <f>#REF!</f>
        <v>#REF!</v>
      </c>
    </row>
    <row r="6" spans="2:30" ht="3.75" customHeight="1">
      <c r="B6" s="486"/>
      <c r="C6" s="486"/>
      <c r="D6" s="486"/>
      <c r="E6" s="486"/>
      <c r="F6" s="486"/>
      <c r="G6" s="486"/>
      <c r="H6" s="485"/>
    </row>
    <row r="7" spans="2:30" ht="18.75" customHeight="1">
      <c r="B7" s="665"/>
      <c r="C7" s="655"/>
      <c r="D7" s="656"/>
      <c r="E7" s="655"/>
      <c r="F7" s="655"/>
      <c r="G7" s="655"/>
      <c r="H7" s="655"/>
      <c r="I7" s="656"/>
      <c r="J7" s="653"/>
      <c r="K7" s="653"/>
      <c r="L7" s="653"/>
      <c r="M7" s="653"/>
      <c r="N7" s="653"/>
      <c r="O7" s="653"/>
      <c r="P7" s="653"/>
      <c r="Q7" s="653"/>
      <c r="R7" s="653"/>
      <c r="S7" s="653"/>
      <c r="T7" s="653"/>
      <c r="U7" s="653"/>
      <c r="V7" s="653"/>
      <c r="W7" s="653"/>
      <c r="X7" s="653"/>
      <c r="Y7" s="653"/>
      <c r="Z7" s="653"/>
      <c r="AA7" s="653"/>
      <c r="AB7" s="653"/>
      <c r="AC7" s="654"/>
    </row>
    <row r="8" spans="2:30" ht="45" customHeight="1">
      <c r="B8" s="666"/>
      <c r="C8" s="667"/>
      <c r="D8" s="668"/>
      <c r="E8" s="657"/>
      <c r="F8" s="657"/>
      <c r="G8" s="657"/>
      <c r="H8" s="657"/>
      <c r="I8" s="658"/>
      <c r="J8" s="670"/>
      <c r="K8" s="670"/>
      <c r="L8" s="670"/>
      <c r="M8" s="670"/>
      <c r="N8" s="670"/>
      <c r="O8" s="670"/>
      <c r="P8" s="670"/>
      <c r="Q8" s="670"/>
      <c r="R8" s="670"/>
      <c r="S8" s="670"/>
      <c r="T8" s="670"/>
      <c r="U8" s="670"/>
      <c r="V8" s="670"/>
      <c r="W8" s="670"/>
      <c r="X8" s="670"/>
      <c r="Y8" s="670"/>
      <c r="Z8" s="670"/>
      <c r="AA8" s="670"/>
      <c r="AB8" s="670"/>
      <c r="AC8" s="671"/>
    </row>
    <row r="9" spans="2:30" ht="18.75" customHeight="1">
      <c r="B9" s="666"/>
      <c r="C9" s="667"/>
      <c r="D9" s="668"/>
      <c r="E9" s="659"/>
      <c r="F9" s="655"/>
      <c r="G9" s="655"/>
      <c r="H9" s="655"/>
      <c r="I9" s="656"/>
      <c r="J9" s="653"/>
      <c r="K9" s="653"/>
      <c r="L9" s="653"/>
      <c r="M9" s="653"/>
      <c r="N9" s="653"/>
      <c r="O9" s="653"/>
      <c r="P9" s="653"/>
      <c r="Q9" s="653"/>
      <c r="R9" s="653"/>
      <c r="S9" s="653"/>
      <c r="T9" s="653"/>
      <c r="U9" s="653"/>
      <c r="V9" s="653"/>
      <c r="W9" s="653"/>
      <c r="X9" s="653"/>
      <c r="Y9" s="653"/>
      <c r="Z9" s="653"/>
      <c r="AA9" s="653"/>
      <c r="AB9" s="653"/>
      <c r="AC9" s="654"/>
    </row>
    <row r="10" spans="2:30" ht="45" customHeight="1">
      <c r="B10" s="666"/>
      <c r="C10" s="667"/>
      <c r="D10" s="668"/>
      <c r="E10" s="657"/>
      <c r="F10" s="657"/>
      <c r="G10" s="657"/>
      <c r="H10" s="657"/>
      <c r="I10" s="658"/>
      <c r="J10" s="672"/>
      <c r="K10" s="673"/>
      <c r="L10" s="673"/>
      <c r="M10" s="673"/>
      <c r="N10" s="673"/>
      <c r="O10" s="673"/>
      <c r="P10" s="673"/>
      <c r="Q10" s="673"/>
      <c r="R10" s="673"/>
      <c r="S10" s="673"/>
      <c r="T10" s="673"/>
      <c r="U10" s="673"/>
      <c r="V10" s="673"/>
      <c r="W10" s="673"/>
      <c r="X10" s="673"/>
      <c r="Y10" s="673"/>
      <c r="Z10" s="673"/>
      <c r="AA10" s="673"/>
      <c r="AB10" s="673"/>
      <c r="AC10" s="674"/>
    </row>
    <row r="11" spans="2:30" ht="45" customHeight="1">
      <c r="B11" s="666"/>
      <c r="C11" s="667"/>
      <c r="D11" s="668"/>
      <c r="E11" s="655"/>
      <c r="F11" s="655"/>
      <c r="G11" s="655"/>
      <c r="H11" s="655"/>
      <c r="I11" s="656"/>
      <c r="J11" s="483"/>
      <c r="K11" s="664"/>
      <c r="L11" s="664"/>
      <c r="M11" s="664"/>
      <c r="N11" s="664"/>
      <c r="O11" s="664"/>
      <c r="P11" s="664"/>
      <c r="Q11" s="664"/>
      <c r="R11" s="664"/>
      <c r="S11" s="664"/>
      <c r="T11" s="664"/>
      <c r="U11" s="664"/>
      <c r="V11" s="664"/>
      <c r="W11" s="664"/>
      <c r="X11" s="664"/>
      <c r="Y11" s="664"/>
      <c r="Z11" s="664"/>
      <c r="AA11" s="664"/>
      <c r="AB11" s="664"/>
      <c r="AC11" s="484"/>
    </row>
    <row r="12" spans="2:30" ht="22.5" customHeight="1">
      <c r="B12" s="666"/>
      <c r="C12" s="667"/>
      <c r="D12" s="668"/>
      <c r="E12" s="657"/>
      <c r="F12" s="657"/>
      <c r="G12" s="657"/>
      <c r="H12" s="657"/>
      <c r="I12" s="658"/>
      <c r="J12" s="675"/>
      <c r="K12" s="676"/>
      <c r="L12" s="676"/>
      <c r="M12" s="676"/>
      <c r="N12" s="676"/>
      <c r="O12" s="676"/>
      <c r="P12" s="676"/>
      <c r="Q12" s="676"/>
      <c r="R12" s="676"/>
      <c r="S12" s="676"/>
      <c r="T12" s="676"/>
      <c r="U12" s="676"/>
      <c r="V12" s="676"/>
      <c r="W12" s="676"/>
      <c r="X12" s="676"/>
      <c r="Y12" s="676"/>
      <c r="Z12" s="676"/>
      <c r="AA12" s="676"/>
      <c r="AB12" s="676"/>
      <c r="AC12" s="677"/>
    </row>
    <row r="13" spans="2:30" ht="41.25" customHeight="1">
      <c r="B13" s="669"/>
      <c r="C13" s="657"/>
      <c r="D13" s="658"/>
      <c r="E13" s="661"/>
      <c r="F13" s="662"/>
      <c r="G13" s="662"/>
      <c r="H13" s="662"/>
      <c r="I13" s="663"/>
      <c r="J13" s="661"/>
      <c r="K13" s="662"/>
      <c r="L13" s="662"/>
      <c r="M13" s="662"/>
      <c r="N13" s="662"/>
      <c r="O13" s="662"/>
      <c r="P13" s="662"/>
      <c r="Q13" s="662"/>
      <c r="R13" s="662"/>
      <c r="S13" s="662"/>
      <c r="T13" s="662"/>
      <c r="U13" s="662"/>
      <c r="V13" s="662"/>
      <c r="W13" s="662"/>
      <c r="X13" s="662"/>
      <c r="Y13" s="662"/>
      <c r="Z13" s="662"/>
      <c r="AA13" s="662"/>
      <c r="AB13" s="662"/>
      <c r="AC13" s="663"/>
    </row>
    <row r="14" spans="2:30" ht="16.5" customHeight="1">
      <c r="AD14" s="487"/>
    </row>
  </sheetData>
  <mergeCells count="13">
    <mergeCell ref="J9:AC9"/>
    <mergeCell ref="E7:I8"/>
    <mergeCell ref="E9:I10"/>
    <mergeCell ref="B2:AC2"/>
    <mergeCell ref="E13:I13"/>
    <mergeCell ref="J13:AC13"/>
    <mergeCell ref="K11:AB11"/>
    <mergeCell ref="B7:D13"/>
    <mergeCell ref="J7:AC7"/>
    <mergeCell ref="J8:AC8"/>
    <mergeCell ref="E11:I12"/>
    <mergeCell ref="J10:AC10"/>
    <mergeCell ref="J12:AC12"/>
  </mergeCells>
  <phoneticPr fontId="2"/>
  <printOptions horizontalCentered="1"/>
  <pageMargins left="0.39370078740157483" right="0.39370078740157483" top="0.78740157480314965" bottom="0.31496062992125984" header="0.19685039370078741" footer="0.19685039370078741"/>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B2:U22"/>
  <sheetViews>
    <sheetView showGridLines="0" defaultGridColor="0" view="pageBreakPreview" colorId="55" zoomScaleNormal="100" workbookViewId="0">
      <selection activeCell="B6" sqref="B6:B7"/>
    </sheetView>
  </sheetViews>
  <sheetFormatPr defaultColWidth="3.75" defaultRowHeight="22.5" customHeight="1"/>
  <cols>
    <col min="1" max="1" width="1.25" style="187" customWidth="1"/>
    <col min="2" max="2" width="3.125" style="207" customWidth="1"/>
    <col min="3" max="4" width="10" style="187" customWidth="1"/>
    <col min="5" max="5" width="0.625" style="187" customWidth="1"/>
    <col min="6" max="6" width="20" style="187" customWidth="1"/>
    <col min="7" max="7" width="0.625" style="187" customWidth="1"/>
    <col min="8" max="8" width="0.625" style="187" hidden="1" customWidth="1"/>
    <col min="9" max="9" width="15.625" style="187" hidden="1" customWidth="1"/>
    <col min="10" max="10" width="0.625" style="187" hidden="1" customWidth="1"/>
    <col min="11" max="11" width="0.625" style="187" customWidth="1"/>
    <col min="12" max="12" width="23.75" style="187" customWidth="1"/>
    <col min="13" max="13" width="0.625" style="187" customWidth="1"/>
    <col min="14" max="14" width="5.625" style="187" hidden="1" customWidth="1"/>
    <col min="15" max="15" width="8.75" style="187" customWidth="1"/>
    <col min="16" max="16" width="0.625" style="187" customWidth="1"/>
    <col min="17" max="17" width="8.75" style="187" customWidth="1"/>
    <col min="18" max="19" width="0.625" style="187" customWidth="1"/>
    <col min="20" max="20" width="43" style="187" customWidth="1"/>
    <col min="21" max="21" width="0.625" style="187" customWidth="1"/>
    <col min="22" max="22" width="1.25" style="187" customWidth="1"/>
    <col min="23" max="16384" width="3.75" style="187"/>
  </cols>
  <sheetData>
    <row r="2" spans="2:21" ht="22.5" customHeight="1">
      <c r="B2" s="208" t="s">
        <v>410</v>
      </c>
      <c r="P2" s="191"/>
      <c r="Q2" s="221" t="s">
        <v>226</v>
      </c>
      <c r="R2" s="222"/>
      <c r="S2" s="231"/>
      <c r="T2" s="280" t="e">
        <f>#REF!</f>
        <v>#REF!</v>
      </c>
      <c r="U2" s="209"/>
    </row>
    <row r="4" spans="2:21" ht="13.5" customHeight="1">
      <c r="C4" s="213" t="s">
        <v>412</v>
      </c>
      <c r="D4" s="678" t="e">
        <f>#REF!</f>
        <v>#REF!</v>
      </c>
      <c r="E4" s="678"/>
      <c r="F4" s="678"/>
      <c r="G4" s="215"/>
      <c r="H4" s="215"/>
      <c r="I4" s="215"/>
      <c r="J4" s="215"/>
      <c r="K4" s="215"/>
    </row>
    <row r="5" spans="2:21" ht="13.5" customHeight="1">
      <c r="B5" s="187"/>
      <c r="C5" s="213" t="s">
        <v>224</v>
      </c>
      <c r="D5" s="679" t="e">
        <f>#REF!+0</f>
        <v>#REF!</v>
      </c>
      <c r="E5" s="679"/>
      <c r="F5" s="679"/>
      <c r="G5" s="215"/>
      <c r="H5" s="215"/>
      <c r="J5" s="216"/>
      <c r="K5" s="216"/>
      <c r="L5" s="216" t="e">
        <f>#REF!</f>
        <v>#REF!</v>
      </c>
      <c r="Q5" s="287" t="s">
        <v>302</v>
      </c>
      <c r="T5" s="286" t="e">
        <f>#REF!+0</f>
        <v>#REF!</v>
      </c>
    </row>
    <row r="6" spans="2:21" ht="13.5" customHeight="1">
      <c r="B6" s="187"/>
      <c r="C6" s="213" t="s">
        <v>228</v>
      </c>
      <c r="D6" s="214" t="e">
        <f>#REF!</f>
        <v>#REF!</v>
      </c>
      <c r="E6" s="215"/>
      <c r="F6" s="215"/>
      <c r="G6" s="215"/>
      <c r="H6" s="215"/>
      <c r="I6" s="216"/>
      <c r="J6" s="217"/>
      <c r="K6" s="215"/>
      <c r="L6" s="212"/>
      <c r="T6" s="187" t="e">
        <f>#REF!</f>
        <v>#REF!</v>
      </c>
    </row>
    <row r="7" spans="2:21" ht="7.5" customHeight="1"/>
    <row r="8" spans="2:21" ht="37.5" customHeight="1">
      <c r="B8" s="211" t="s">
        <v>198</v>
      </c>
      <c r="C8" s="219" t="s">
        <v>217</v>
      </c>
      <c r="D8" s="218" t="s">
        <v>227</v>
      </c>
      <c r="E8" s="220"/>
      <c r="F8" s="221" t="s" ph="1">
        <v>88</v>
      </c>
      <c r="G8" s="222"/>
      <c r="H8" s="223"/>
      <c r="I8" s="224" t="s">
        <v>220</v>
      </c>
      <c r="J8" s="224"/>
      <c r="K8" s="218"/>
      <c r="L8" s="224" t="s">
        <v>221</v>
      </c>
      <c r="M8" s="222"/>
      <c r="N8" s="224" t="s">
        <v>219</v>
      </c>
      <c r="O8" s="225" t="s">
        <v>222</v>
      </c>
      <c r="P8" s="218"/>
      <c r="Q8" s="279" t="s">
        <v>87</v>
      </c>
      <c r="R8" s="222"/>
      <c r="S8" s="223"/>
      <c r="T8" s="221" t="s">
        <v>225</v>
      </c>
      <c r="U8" s="192"/>
    </row>
    <row r="9" spans="2:21" ht="33.75" customHeight="1">
      <c r="B9" s="210">
        <v>1</v>
      </c>
      <c r="C9" s="226" t="s">
        <v>411</v>
      </c>
      <c r="D9" s="227"/>
      <c r="E9" s="228"/>
      <c r="F9" s="229"/>
      <c r="G9" s="230"/>
      <c r="H9" s="231"/>
      <c r="I9" s="232" t="s">
        <v>218</v>
      </c>
      <c r="J9" s="233"/>
      <c r="K9" s="234"/>
      <c r="L9" s="231"/>
      <c r="M9" s="230"/>
      <c r="N9" s="235"/>
      <c r="O9" s="236"/>
      <c r="P9" s="228"/>
      <c r="Q9" s="281">
        <v>1</v>
      </c>
      <c r="R9" s="230"/>
      <c r="S9" s="231"/>
      <c r="T9" s="231"/>
      <c r="U9" s="209"/>
    </row>
    <row r="10" spans="2:21" ht="33.75" customHeight="1">
      <c r="B10" s="210">
        <v>2</v>
      </c>
      <c r="C10" s="226" t="s">
        <v>411</v>
      </c>
      <c r="D10" s="227"/>
      <c r="E10" s="228"/>
      <c r="F10" s="229"/>
      <c r="G10" s="230"/>
      <c r="H10" s="231"/>
      <c r="I10" s="232" t="s">
        <v>218</v>
      </c>
      <c r="J10" s="231"/>
      <c r="K10" s="228"/>
      <c r="L10" s="231"/>
      <c r="M10" s="230"/>
      <c r="N10" s="235"/>
      <c r="O10" s="236"/>
      <c r="P10" s="228"/>
      <c r="Q10" s="281">
        <v>2</v>
      </c>
      <c r="R10" s="230"/>
      <c r="S10" s="231"/>
      <c r="T10" s="231"/>
      <c r="U10" s="209"/>
    </row>
    <row r="11" spans="2:21" ht="33.75" customHeight="1">
      <c r="B11" s="210">
        <v>3</v>
      </c>
      <c r="C11" s="226" t="s">
        <v>411</v>
      </c>
      <c r="D11" s="227"/>
      <c r="E11" s="228"/>
      <c r="F11" s="229"/>
      <c r="G11" s="230"/>
      <c r="H11" s="231"/>
      <c r="I11" s="232" t="s">
        <v>218</v>
      </c>
      <c r="J11" s="231"/>
      <c r="K11" s="228"/>
      <c r="L11" s="231"/>
      <c r="M11" s="230"/>
      <c r="N11" s="235"/>
      <c r="O11" s="236"/>
      <c r="P11" s="228"/>
      <c r="Q11" s="281">
        <v>3</v>
      </c>
      <c r="R11" s="230"/>
      <c r="S11" s="231"/>
      <c r="T11" s="231"/>
      <c r="U11" s="209"/>
    </row>
    <row r="12" spans="2:21" ht="33.75" customHeight="1">
      <c r="B12" s="210">
        <v>4</v>
      </c>
      <c r="C12" s="226" t="s">
        <v>411</v>
      </c>
      <c r="D12" s="227"/>
      <c r="E12" s="228"/>
      <c r="F12" s="229"/>
      <c r="G12" s="230"/>
      <c r="H12" s="231"/>
      <c r="I12" s="232" t="s">
        <v>218</v>
      </c>
      <c r="J12" s="231"/>
      <c r="K12" s="228"/>
      <c r="L12" s="231"/>
      <c r="M12" s="230"/>
      <c r="N12" s="235"/>
      <c r="O12" s="236"/>
      <c r="P12" s="228"/>
      <c r="Q12" s="281">
        <v>4</v>
      </c>
      <c r="R12" s="230"/>
      <c r="S12" s="231"/>
      <c r="T12" s="231"/>
      <c r="U12" s="209"/>
    </row>
    <row r="13" spans="2:21" ht="33.75" customHeight="1">
      <c r="B13" s="210">
        <v>5</v>
      </c>
      <c r="C13" s="226" t="s">
        <v>411</v>
      </c>
      <c r="D13" s="227"/>
      <c r="E13" s="228"/>
      <c r="F13" s="229"/>
      <c r="G13" s="230"/>
      <c r="H13" s="231"/>
      <c r="I13" s="232" t="s">
        <v>218</v>
      </c>
      <c r="J13" s="231"/>
      <c r="K13" s="228"/>
      <c r="L13" s="231"/>
      <c r="M13" s="230"/>
      <c r="N13" s="235"/>
      <c r="O13" s="236"/>
      <c r="P13" s="228"/>
      <c r="Q13" s="281">
        <v>5</v>
      </c>
      <c r="R13" s="230"/>
      <c r="S13" s="231"/>
      <c r="T13" s="231"/>
      <c r="U13" s="209"/>
    </row>
    <row r="14" spans="2:21" ht="33.75" customHeight="1">
      <c r="B14" s="210">
        <v>6</v>
      </c>
      <c r="C14" s="226" t="s">
        <v>411</v>
      </c>
      <c r="D14" s="227"/>
      <c r="E14" s="228"/>
      <c r="F14" s="229"/>
      <c r="G14" s="230"/>
      <c r="H14" s="231"/>
      <c r="I14" s="232" t="s">
        <v>218</v>
      </c>
      <c r="J14" s="231"/>
      <c r="K14" s="228"/>
      <c r="L14" s="231"/>
      <c r="M14" s="230"/>
      <c r="N14" s="235"/>
      <c r="O14" s="236"/>
      <c r="P14" s="228"/>
      <c r="Q14" s="281">
        <v>6</v>
      </c>
      <c r="R14" s="230"/>
      <c r="S14" s="231"/>
      <c r="T14" s="231"/>
      <c r="U14" s="209"/>
    </row>
    <row r="15" spans="2:21" ht="33.75" customHeight="1">
      <c r="B15" s="210">
        <v>7</v>
      </c>
      <c r="C15" s="226" t="s">
        <v>411</v>
      </c>
      <c r="D15" s="227"/>
      <c r="E15" s="228"/>
      <c r="F15" s="229"/>
      <c r="G15" s="230"/>
      <c r="H15" s="231"/>
      <c r="I15" s="232" t="s">
        <v>218</v>
      </c>
      <c r="J15" s="231"/>
      <c r="K15" s="228"/>
      <c r="L15" s="231"/>
      <c r="M15" s="230"/>
      <c r="N15" s="235"/>
      <c r="O15" s="236"/>
      <c r="P15" s="228"/>
      <c r="Q15" s="281">
        <v>7</v>
      </c>
      <c r="R15" s="230"/>
      <c r="S15" s="231"/>
      <c r="T15" s="231"/>
      <c r="U15" s="209"/>
    </row>
    <row r="16" spans="2:21" ht="33.75" customHeight="1">
      <c r="B16" s="210">
        <v>8</v>
      </c>
      <c r="C16" s="226" t="s">
        <v>411</v>
      </c>
      <c r="D16" s="227"/>
      <c r="E16" s="228"/>
      <c r="F16" s="229"/>
      <c r="G16" s="230"/>
      <c r="H16" s="231"/>
      <c r="I16" s="232" t="s">
        <v>218</v>
      </c>
      <c r="J16" s="231"/>
      <c r="K16" s="228"/>
      <c r="L16" s="231"/>
      <c r="M16" s="230"/>
      <c r="N16" s="235"/>
      <c r="O16" s="236"/>
      <c r="P16" s="228"/>
      <c r="Q16" s="281">
        <v>8</v>
      </c>
      <c r="R16" s="230"/>
      <c r="S16" s="231"/>
      <c r="T16" s="231"/>
      <c r="U16" s="209"/>
    </row>
    <row r="17" spans="2:21" ht="33.75" customHeight="1">
      <c r="B17" s="210">
        <v>9</v>
      </c>
      <c r="C17" s="226" t="s">
        <v>411</v>
      </c>
      <c r="D17" s="227"/>
      <c r="E17" s="228"/>
      <c r="F17" s="229"/>
      <c r="G17" s="230"/>
      <c r="H17" s="231"/>
      <c r="I17" s="232" t="s">
        <v>218</v>
      </c>
      <c r="J17" s="231"/>
      <c r="K17" s="228"/>
      <c r="L17" s="231"/>
      <c r="M17" s="230"/>
      <c r="N17" s="235"/>
      <c r="O17" s="236"/>
      <c r="P17" s="228"/>
      <c r="Q17" s="281">
        <v>9</v>
      </c>
      <c r="R17" s="230"/>
      <c r="S17" s="231"/>
      <c r="T17" s="231"/>
      <c r="U17" s="209"/>
    </row>
    <row r="18" spans="2:21" ht="33.75" customHeight="1">
      <c r="B18" s="210">
        <v>10</v>
      </c>
      <c r="C18" s="226" t="s">
        <v>411</v>
      </c>
      <c r="D18" s="227"/>
      <c r="E18" s="228"/>
      <c r="F18" s="229"/>
      <c r="G18" s="230"/>
      <c r="H18" s="231"/>
      <c r="I18" s="232" t="s">
        <v>218</v>
      </c>
      <c r="J18" s="231"/>
      <c r="K18" s="228"/>
      <c r="L18" s="231"/>
      <c r="M18" s="230"/>
      <c r="N18" s="235"/>
      <c r="O18" s="236"/>
      <c r="P18" s="228"/>
      <c r="Q18" s="281">
        <v>10</v>
      </c>
      <c r="R18" s="230"/>
      <c r="S18" s="231"/>
      <c r="T18" s="231"/>
      <c r="U18" s="209"/>
    </row>
    <row r="19" spans="2:21" ht="33.75" customHeight="1">
      <c r="B19" s="210">
        <v>11</v>
      </c>
      <c r="C19" s="226" t="s">
        <v>411</v>
      </c>
      <c r="D19" s="227"/>
      <c r="E19" s="228"/>
      <c r="F19" s="229"/>
      <c r="G19" s="230"/>
      <c r="H19" s="231"/>
      <c r="I19" s="232" t="s">
        <v>218</v>
      </c>
      <c r="J19" s="231"/>
      <c r="K19" s="228"/>
      <c r="L19" s="231"/>
      <c r="M19" s="230"/>
      <c r="N19" s="235"/>
      <c r="O19" s="236"/>
      <c r="P19" s="228"/>
      <c r="Q19" s="281">
        <v>11</v>
      </c>
      <c r="R19" s="230"/>
      <c r="S19" s="231"/>
      <c r="T19" s="231"/>
      <c r="U19" s="209"/>
    </row>
    <row r="20" spans="2:21" ht="33.75" customHeight="1">
      <c r="B20" s="210">
        <v>12</v>
      </c>
      <c r="C20" s="226" t="s">
        <v>411</v>
      </c>
      <c r="D20" s="227"/>
      <c r="E20" s="228"/>
      <c r="F20" s="229"/>
      <c r="G20" s="230"/>
      <c r="H20" s="231"/>
      <c r="I20" s="232" t="s">
        <v>218</v>
      </c>
      <c r="J20" s="231"/>
      <c r="K20" s="228"/>
      <c r="L20" s="231"/>
      <c r="M20" s="230"/>
      <c r="N20" s="235"/>
      <c r="O20" s="236"/>
      <c r="P20" s="228"/>
      <c r="Q20" s="281">
        <v>12</v>
      </c>
      <c r="R20" s="230"/>
      <c r="S20" s="231"/>
      <c r="T20" s="231"/>
      <c r="U20" s="209"/>
    </row>
    <row r="21" spans="2:21" ht="7.5" customHeight="1"/>
    <row r="22" spans="2:21" ht="22.5" customHeight="1">
      <c r="F22" s="187">
        <f>COUNTA(F9:F20)</f>
        <v>0</v>
      </c>
    </row>
  </sheetData>
  <mergeCells count="2">
    <mergeCell ref="D4:F4"/>
    <mergeCell ref="D5:F5"/>
  </mergeCells>
  <phoneticPr fontId="2"/>
  <dataValidations count="3">
    <dataValidation type="list" imeMode="hiragana" allowBlank="1" showInputMessage="1" showErrorMessage="1" sqref="O9:O20" xr:uid="{00000000-0002-0000-0700-000000000000}">
      <formula1>"　,個人,団体,法人"</formula1>
    </dataValidation>
    <dataValidation type="list" imeMode="hiragana" allowBlank="1" showInputMessage="1" showErrorMessage="1" sqref="N9:N20" xr:uid="{00000000-0002-0000-0700-000001000000}">
      <formula1>"　,男,女"</formula1>
    </dataValidation>
    <dataValidation type="list" imeMode="hiragana" allowBlank="1" showInputMessage="1" sqref="D9:D20" xr:uid="{00000000-0002-0000-0700-000002000000}">
      <formula1>"　,郵送,持参,メール便"</formula1>
    </dataValidation>
  </dataValidations>
  <printOptions horizontalCentered="1"/>
  <pageMargins left="0.39370078740157483" right="0.39370078740157483" top="0.59055118110236227" bottom="0.39370078740157483" header="0.19685039370078741" footer="0.19685039370078741"/>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indexed="12"/>
  </sheetPr>
  <dimension ref="B1:DL76"/>
  <sheetViews>
    <sheetView showGridLines="0" defaultGridColor="0" view="pageBreakPreview" topLeftCell="A10" colorId="22" zoomScaleNormal="100" zoomScaleSheetLayoutView="110" workbookViewId="0">
      <selection activeCell="AH30" sqref="AH30"/>
    </sheetView>
  </sheetViews>
  <sheetFormatPr defaultRowHeight="12"/>
  <cols>
    <col min="1" max="1" width="1.25" style="10" customWidth="1"/>
    <col min="2" max="2" width="15" style="11" customWidth="1"/>
    <col min="3" max="3" width="1.25" style="10" customWidth="1"/>
    <col min="4" max="4" width="1.25" style="12" customWidth="1"/>
    <col min="5" max="30" width="3.125" style="12" customWidth="1"/>
    <col min="31" max="31" width="1.25" style="12" customWidth="1"/>
    <col min="32" max="33" width="1.25" style="2" customWidth="1"/>
    <col min="34" max="34" width="18.125" style="2" customWidth="1"/>
    <col min="35" max="35" width="1.25" style="3" customWidth="1"/>
    <col min="36" max="36" width="12.5" style="2" customWidth="1"/>
    <col min="37" max="37" width="3.75" style="4" customWidth="1"/>
    <col min="38" max="38" width="8.75" style="4" customWidth="1"/>
    <col min="39" max="39" width="8.75" style="5" customWidth="1"/>
    <col min="40" max="40" width="8.75" style="6" customWidth="1"/>
    <col min="41" max="68" width="8.75" style="4" customWidth="1"/>
    <col min="69" max="107" width="3.75" style="4" customWidth="1"/>
    <col min="108" max="108" width="3.75" style="7" customWidth="1"/>
    <col min="109" max="110" width="2.5" style="8" customWidth="1"/>
    <col min="111" max="115" width="2.5" style="9" customWidth="1"/>
    <col min="116" max="201" width="2.5" style="10" customWidth="1"/>
    <col min="202" max="231" width="3.125" style="10" customWidth="1"/>
    <col min="232" max="16384" width="9" style="10"/>
  </cols>
  <sheetData>
    <row r="1" spans="2:116" ht="3.75" customHeight="1" thickBot="1">
      <c r="B1" s="1"/>
      <c r="C1" s="2"/>
      <c r="D1" s="3"/>
      <c r="E1" s="3"/>
      <c r="F1" s="3"/>
      <c r="G1" s="3"/>
      <c r="H1" s="3"/>
      <c r="I1" s="3"/>
      <c r="J1" s="3"/>
      <c r="K1" s="3"/>
      <c r="L1" s="3"/>
      <c r="M1" s="3"/>
      <c r="N1" s="3"/>
      <c r="O1" s="3"/>
      <c r="P1" s="3"/>
      <c r="Q1" s="3"/>
      <c r="R1" s="3"/>
      <c r="S1" s="3"/>
      <c r="T1" s="3"/>
      <c r="U1" s="3"/>
      <c r="V1" s="3"/>
      <c r="W1" s="3"/>
      <c r="X1" s="3"/>
      <c r="Y1" s="3"/>
      <c r="Z1" s="3"/>
      <c r="AA1" s="3"/>
      <c r="AB1" s="3"/>
      <c r="AC1" s="3"/>
      <c r="AD1" s="3"/>
      <c r="AE1" s="3"/>
    </row>
    <row r="2" spans="2:116" ht="22.5" customHeight="1" thickTop="1" thickBot="1">
      <c r="C2" s="2"/>
      <c r="D2" s="3"/>
      <c r="M2" s="578" t="s">
        <v>89</v>
      </c>
      <c r="N2" s="562"/>
      <c r="O2" s="562"/>
      <c r="P2" s="562"/>
      <c r="Q2" s="561" t="s">
        <v>90</v>
      </c>
      <c r="R2" s="562"/>
      <c r="S2" s="562"/>
      <c r="T2" s="579"/>
      <c r="AE2" s="13"/>
      <c r="AH2" s="14" t="s">
        <v>91</v>
      </c>
      <c r="AI2" s="15"/>
      <c r="AK2" s="2"/>
      <c r="AL2" s="16" t="s">
        <v>214</v>
      </c>
      <c r="AM2" s="16">
        <v>1</v>
      </c>
      <c r="AN2" s="16">
        <v>2</v>
      </c>
      <c r="AO2" s="16">
        <v>3</v>
      </c>
      <c r="AP2" s="16">
        <v>4</v>
      </c>
      <c r="AQ2" s="16">
        <v>5</v>
      </c>
      <c r="AR2" s="16">
        <v>6</v>
      </c>
      <c r="AS2" s="16">
        <v>7</v>
      </c>
      <c r="AT2" s="16">
        <v>8</v>
      </c>
      <c r="AU2" s="16">
        <v>9</v>
      </c>
      <c r="AV2" s="16">
        <v>10</v>
      </c>
      <c r="AW2" s="16">
        <v>11</v>
      </c>
      <c r="AX2" s="16">
        <v>12</v>
      </c>
      <c r="AY2" s="16">
        <v>13</v>
      </c>
      <c r="AZ2" s="16">
        <v>14</v>
      </c>
      <c r="BA2" s="16">
        <v>15</v>
      </c>
      <c r="BB2" s="16">
        <v>16</v>
      </c>
      <c r="BC2" s="16">
        <v>17</v>
      </c>
      <c r="BD2" s="16">
        <v>18</v>
      </c>
      <c r="BE2" s="16">
        <v>19</v>
      </c>
      <c r="BF2" s="16">
        <v>20</v>
      </c>
      <c r="BG2" s="16">
        <v>21</v>
      </c>
      <c r="BH2" s="16">
        <v>22</v>
      </c>
      <c r="BI2" s="16">
        <v>23</v>
      </c>
      <c r="BJ2" s="16">
        <v>24</v>
      </c>
      <c r="BK2" s="16">
        <v>25</v>
      </c>
      <c r="BL2" s="16">
        <v>26</v>
      </c>
      <c r="BM2" s="16">
        <v>27</v>
      </c>
      <c r="BN2" s="16">
        <v>28</v>
      </c>
      <c r="BO2" s="16">
        <v>29</v>
      </c>
      <c r="BP2" s="16">
        <v>30</v>
      </c>
      <c r="BQ2" s="16">
        <v>31</v>
      </c>
      <c r="BR2" s="16">
        <v>32</v>
      </c>
      <c r="BS2" s="16">
        <v>33</v>
      </c>
      <c r="BT2" s="16">
        <v>34</v>
      </c>
      <c r="BU2" s="16">
        <v>35</v>
      </c>
      <c r="BV2" s="16">
        <v>36</v>
      </c>
      <c r="BW2" s="16">
        <v>37</v>
      </c>
      <c r="BX2" s="16">
        <v>38</v>
      </c>
      <c r="BY2" s="16">
        <v>39</v>
      </c>
      <c r="BZ2" s="16">
        <v>40</v>
      </c>
      <c r="CA2" s="16">
        <v>41</v>
      </c>
      <c r="CB2" s="16">
        <v>42</v>
      </c>
      <c r="CC2" s="16">
        <v>43</v>
      </c>
      <c r="CD2" s="16">
        <v>44</v>
      </c>
      <c r="CE2" s="16">
        <v>45</v>
      </c>
      <c r="CF2" s="16">
        <v>46</v>
      </c>
      <c r="CG2" s="16">
        <v>47</v>
      </c>
      <c r="CH2" s="16">
        <v>48</v>
      </c>
      <c r="CI2" s="16">
        <v>49</v>
      </c>
      <c r="CJ2" s="16">
        <v>50</v>
      </c>
      <c r="CK2" s="16">
        <v>51</v>
      </c>
      <c r="CL2" s="16">
        <v>52</v>
      </c>
      <c r="CM2" s="16">
        <v>53</v>
      </c>
      <c r="CN2" s="16">
        <v>54</v>
      </c>
      <c r="CO2" s="16">
        <v>55</v>
      </c>
      <c r="CP2" s="16">
        <v>56</v>
      </c>
      <c r="CQ2" s="16">
        <v>57</v>
      </c>
      <c r="CR2" s="16">
        <v>58</v>
      </c>
      <c r="CS2" s="16">
        <v>59</v>
      </c>
      <c r="CT2" s="16">
        <v>60</v>
      </c>
      <c r="CU2" s="16">
        <v>61</v>
      </c>
      <c r="CV2" s="16">
        <v>62</v>
      </c>
      <c r="CW2" s="16">
        <v>63</v>
      </c>
      <c r="CX2" s="16">
        <v>64</v>
      </c>
      <c r="CY2" s="16">
        <v>65</v>
      </c>
      <c r="CZ2" s="16">
        <v>66</v>
      </c>
      <c r="DA2" s="16">
        <v>67</v>
      </c>
      <c r="DB2" s="16">
        <v>68</v>
      </c>
      <c r="DC2" s="16">
        <v>69</v>
      </c>
      <c r="DD2" s="16">
        <v>70</v>
      </c>
      <c r="DE2" s="7"/>
      <c r="DG2" s="8"/>
      <c r="DL2" s="9"/>
    </row>
    <row r="3" spans="2:116" ht="30" customHeight="1" thickTop="1" thickBot="1">
      <c r="C3" s="2"/>
      <c r="D3" s="3"/>
      <c r="M3" s="17"/>
      <c r="N3" s="18"/>
      <c r="O3" s="18"/>
      <c r="P3" s="19"/>
      <c r="Q3" s="20"/>
      <c r="R3" s="18"/>
      <c r="S3" s="18"/>
      <c r="T3" s="18"/>
      <c r="U3" s="561" t="s">
        <v>93</v>
      </c>
      <c r="V3" s="562"/>
      <c r="W3" s="562"/>
      <c r="X3" s="551" t="e">
        <f>AH3</f>
        <v>#REF!</v>
      </c>
      <c r="Y3" s="552"/>
      <c r="Z3" s="552"/>
      <c r="AA3" s="552"/>
      <c r="AB3" s="552"/>
      <c r="AC3" s="552"/>
      <c r="AD3" s="553"/>
      <c r="AE3" s="13"/>
      <c r="AF3" s="21"/>
      <c r="AG3" s="22"/>
      <c r="AH3" s="303" t="e">
        <f>#REF!</f>
        <v>#REF!</v>
      </c>
      <c r="AI3" s="24"/>
      <c r="AL3" s="25" t="e">
        <f>CONCATENATE(H7,DBCS(J7),K7,"　　",M7,"　　",O7)</f>
        <v>#REF!</v>
      </c>
      <c r="AM3" s="25" t="e">
        <f>CONCATENATE(H7,DBCS(J7),K7,DBCS(L7),M7,"　　",O7)</f>
        <v>#REF!</v>
      </c>
      <c r="AN3" s="25" t="e">
        <f>CONCATENATE(H7,DBCS(J7),K7,DBCS(L7),M7,DBCS(N7),O7)</f>
        <v>#REF!</v>
      </c>
      <c r="AO3" s="26" t="e">
        <f t="shared" ref="AO3:BO3" si="0">AN3+1</f>
        <v>#REF!</v>
      </c>
      <c r="AP3" s="26" t="e">
        <f t="shared" si="0"/>
        <v>#REF!</v>
      </c>
      <c r="AQ3" s="26" t="e">
        <f t="shared" si="0"/>
        <v>#REF!</v>
      </c>
      <c r="AR3" s="26" t="e">
        <f t="shared" si="0"/>
        <v>#REF!</v>
      </c>
      <c r="AS3" s="26" t="e">
        <f t="shared" si="0"/>
        <v>#REF!</v>
      </c>
      <c r="AT3" s="26" t="e">
        <f t="shared" si="0"/>
        <v>#REF!</v>
      </c>
      <c r="AU3" s="26" t="e">
        <f t="shared" si="0"/>
        <v>#REF!</v>
      </c>
      <c r="AV3" s="26" t="e">
        <f t="shared" si="0"/>
        <v>#REF!</v>
      </c>
      <c r="AW3" s="26" t="e">
        <f t="shared" si="0"/>
        <v>#REF!</v>
      </c>
      <c r="AX3" s="26" t="e">
        <f t="shared" si="0"/>
        <v>#REF!</v>
      </c>
      <c r="AY3" s="26" t="e">
        <f t="shared" si="0"/>
        <v>#REF!</v>
      </c>
      <c r="AZ3" s="26" t="e">
        <f t="shared" si="0"/>
        <v>#REF!</v>
      </c>
      <c r="BA3" s="26" t="e">
        <f t="shared" si="0"/>
        <v>#REF!</v>
      </c>
      <c r="BB3" s="26" t="e">
        <f t="shared" si="0"/>
        <v>#REF!</v>
      </c>
      <c r="BC3" s="26" t="e">
        <f t="shared" si="0"/>
        <v>#REF!</v>
      </c>
      <c r="BD3" s="26" t="e">
        <f t="shared" si="0"/>
        <v>#REF!</v>
      </c>
      <c r="BE3" s="26" t="e">
        <f t="shared" si="0"/>
        <v>#REF!</v>
      </c>
      <c r="BF3" s="26" t="e">
        <f t="shared" si="0"/>
        <v>#REF!</v>
      </c>
      <c r="BG3" s="26" t="e">
        <f t="shared" si="0"/>
        <v>#REF!</v>
      </c>
      <c r="BH3" s="26" t="e">
        <f t="shared" si="0"/>
        <v>#REF!</v>
      </c>
      <c r="BI3" s="26" t="e">
        <f t="shared" si="0"/>
        <v>#REF!</v>
      </c>
      <c r="BJ3" s="26" t="e">
        <f t="shared" si="0"/>
        <v>#REF!</v>
      </c>
      <c r="BK3" s="26" t="e">
        <f t="shared" si="0"/>
        <v>#REF!</v>
      </c>
      <c r="BL3" s="26" t="e">
        <f t="shared" si="0"/>
        <v>#REF!</v>
      </c>
      <c r="BM3" s="26" t="e">
        <f t="shared" si="0"/>
        <v>#REF!</v>
      </c>
      <c r="BN3" s="26" t="e">
        <f t="shared" si="0"/>
        <v>#REF!</v>
      </c>
      <c r="BO3" s="26" t="e">
        <f t="shared" si="0"/>
        <v>#REF!</v>
      </c>
      <c r="DK3" s="10"/>
    </row>
    <row r="4" spans="2:116" ht="37.5" customHeight="1" thickBot="1">
      <c r="C4" s="2"/>
      <c r="D4" s="3"/>
      <c r="M4" s="27"/>
      <c r="N4" s="28"/>
      <c r="O4" s="28"/>
      <c r="P4" s="29"/>
      <c r="Q4" s="30"/>
      <c r="R4" s="28"/>
      <c r="S4" s="28"/>
      <c r="T4" s="28"/>
      <c r="U4" s="554" t="s">
        <v>95</v>
      </c>
      <c r="V4" s="555"/>
      <c r="W4" s="555"/>
      <c r="X4" s="556" t="s">
        <v>96</v>
      </c>
      <c r="Y4" s="557"/>
      <c r="Z4" s="557"/>
      <c r="AA4" s="557"/>
      <c r="AB4" s="557"/>
      <c r="AC4" s="557"/>
      <c r="AD4" s="558"/>
      <c r="AE4" s="13"/>
      <c r="AF4" s="31"/>
      <c r="AG4" s="22"/>
      <c r="AH4" s="304" t="e">
        <f>#REF!</f>
        <v>#REF!</v>
      </c>
      <c r="AI4" s="24"/>
      <c r="AL4" s="33" t="e">
        <f>CONCATENATE(H5,I5,L5,N5)</f>
        <v>#REF!</v>
      </c>
      <c r="AM4" s="34" t="e">
        <f>DBCS(AL4)</f>
        <v>#REF!</v>
      </c>
      <c r="AN4" s="4" t="s">
        <v>98</v>
      </c>
    </row>
    <row r="5" spans="2:116" ht="30" customHeight="1" thickTop="1" thickBot="1">
      <c r="B5" s="35" t="s">
        <v>99</v>
      </c>
      <c r="C5" s="2"/>
      <c r="D5" s="3"/>
      <c r="E5" s="36"/>
      <c r="F5" s="37"/>
      <c r="G5" s="37"/>
      <c r="H5" s="38" t="e">
        <f>IF(I5="事務連絡","",J7)</f>
        <v>#REF!</v>
      </c>
      <c r="I5" s="686" t="e">
        <f>#REF!</f>
        <v>#REF!</v>
      </c>
      <c r="J5" s="686"/>
      <c r="K5" s="686"/>
      <c r="L5" s="687" t="e">
        <f>#REF!</f>
        <v>#REF!</v>
      </c>
      <c r="M5" s="688"/>
      <c r="N5" s="40" t="e">
        <f>IF(I5="事務連絡","","号")</f>
        <v>#REF!</v>
      </c>
      <c r="O5" s="41"/>
      <c r="P5" s="42"/>
      <c r="Q5" s="583" t="s">
        <v>102</v>
      </c>
      <c r="R5" s="584"/>
      <c r="S5" s="584"/>
      <c r="T5" s="584"/>
      <c r="U5" s="43"/>
      <c r="V5" s="560" t="e">
        <f>H7</f>
        <v>#REF!</v>
      </c>
      <c r="W5" s="560"/>
      <c r="X5" s="44"/>
      <c r="Y5" s="40" t="s">
        <v>103</v>
      </c>
      <c r="Z5" s="39"/>
      <c r="AA5" s="40" t="s">
        <v>104</v>
      </c>
      <c r="AB5" s="39"/>
      <c r="AC5" s="40" t="s">
        <v>105</v>
      </c>
      <c r="AD5" s="45"/>
      <c r="AE5" s="13"/>
      <c r="AF5" s="31"/>
      <c r="AG5" s="22"/>
      <c r="AH5" s="305" t="e">
        <f>#REF!</f>
        <v>#REF!</v>
      </c>
      <c r="AI5" s="24"/>
      <c r="AK5" s="2"/>
      <c r="AL5" s="47" t="e">
        <f>"対馬市長　　　"&amp;$AH$12</f>
        <v>#REF!</v>
      </c>
      <c r="AM5" s="47" t="e">
        <f>"対馬市長　　"&amp;$AJ$12</f>
        <v>#REF!</v>
      </c>
      <c r="AN5" s="4" t="s">
        <v>106</v>
      </c>
      <c r="AO5" s="47" t="e">
        <f>"部長　　　"&amp;AH14</f>
        <v>#REF!</v>
      </c>
      <c r="AP5" s="47" t="e">
        <f>"部長     "&amp;AJ14</f>
        <v>#REF!</v>
      </c>
      <c r="AQ5" s="48" t="s">
        <v>107</v>
      </c>
      <c r="AR5" s="47" t="e">
        <f>"地域支援課長　　　"&amp;$AH$16</f>
        <v>#REF!</v>
      </c>
      <c r="AS5" s="47" t="e">
        <f>"地域支援課長　　　"&amp;$AJ$16</f>
        <v>#REF!</v>
      </c>
      <c r="AT5" s="47"/>
      <c r="AU5" s="47"/>
      <c r="DC5" s="7"/>
      <c r="DD5" s="8"/>
      <c r="DF5" s="9"/>
      <c r="DK5" s="10"/>
    </row>
    <row r="6" spans="2:116" ht="45" customHeight="1" thickBot="1">
      <c r="B6" s="49">
        <f ca="1">TODAY()</f>
        <v>46140</v>
      </c>
      <c r="C6" s="2"/>
      <c r="D6" s="3"/>
      <c r="E6" s="50"/>
      <c r="F6" s="51" t="s">
        <v>108</v>
      </c>
      <c r="G6" s="52"/>
      <c r="H6" s="571" t="e">
        <f>H7</f>
        <v>#REF!</v>
      </c>
      <c r="I6" s="571"/>
      <c r="J6" s="54"/>
      <c r="K6" s="53" t="s">
        <v>103</v>
      </c>
      <c r="L6" s="55"/>
      <c r="M6" s="53" t="s">
        <v>104</v>
      </c>
      <c r="N6" s="55"/>
      <c r="O6" s="53" t="s">
        <v>105</v>
      </c>
      <c r="P6" s="51"/>
      <c r="Q6" s="569" t="s">
        <v>109</v>
      </c>
      <c r="R6" s="570"/>
      <c r="S6" s="570"/>
      <c r="T6" s="570"/>
      <c r="U6" s="52"/>
      <c r="V6" s="56"/>
      <c r="W6" s="56"/>
      <c r="X6" s="56"/>
      <c r="Y6" s="56"/>
      <c r="Z6" s="56"/>
      <c r="AA6" s="56"/>
      <c r="AB6" s="56"/>
      <c r="AC6" s="56"/>
      <c r="AD6" s="57"/>
      <c r="AE6" s="13"/>
      <c r="AF6" s="21"/>
      <c r="AG6" s="58"/>
      <c r="AH6" s="306" t="e">
        <f>#REF!</f>
        <v>#REF!</v>
      </c>
      <c r="AI6" s="60"/>
      <c r="AK6" s="2"/>
      <c r="AL6" s="2"/>
      <c r="AM6" s="4"/>
      <c r="AN6" s="4"/>
      <c r="AO6" s="61"/>
      <c r="AP6" s="61"/>
      <c r="AQ6" s="61"/>
      <c r="DD6" s="4"/>
      <c r="DE6" s="4"/>
    </row>
    <row r="7" spans="2:116" ht="45" customHeight="1" thickBot="1">
      <c r="B7" s="62">
        <f ca="1">WEEKDAY(B6,1)</f>
        <v>3</v>
      </c>
      <c r="C7" s="2"/>
      <c r="D7" s="3"/>
      <c r="E7" s="50"/>
      <c r="F7" s="51" t="s">
        <v>111</v>
      </c>
      <c r="G7" s="52"/>
      <c r="H7" s="684" t="e">
        <f>#REF!</f>
        <v>#REF!</v>
      </c>
      <c r="I7" s="684"/>
      <c r="J7" s="246" t="e">
        <f>#REF!</f>
        <v>#REF!</v>
      </c>
      <c r="K7" s="53" t="s">
        <v>103</v>
      </c>
      <c r="L7" s="247" t="e">
        <f>#REF!</f>
        <v>#REF!</v>
      </c>
      <c r="M7" s="53" t="s">
        <v>104</v>
      </c>
      <c r="N7" s="247">
        <v>15</v>
      </c>
      <c r="O7" s="53" t="s">
        <v>105</v>
      </c>
      <c r="P7" s="51"/>
      <c r="Q7" s="569" t="s">
        <v>113</v>
      </c>
      <c r="R7" s="570"/>
      <c r="S7" s="570"/>
      <c r="T7" s="570"/>
      <c r="U7" s="52"/>
      <c r="V7" s="56"/>
      <c r="W7" s="56"/>
      <c r="X7" s="56"/>
      <c r="Y7" s="56"/>
      <c r="Z7" s="56"/>
      <c r="AA7" s="56"/>
      <c r="AB7" s="56"/>
      <c r="AC7" s="56"/>
      <c r="AD7" s="57"/>
      <c r="AE7" s="13"/>
      <c r="AF7" s="31"/>
      <c r="AG7" s="22"/>
      <c r="AH7" s="307" t="e">
        <f>#REF!</f>
        <v>#REF!</v>
      </c>
      <c r="AI7" s="24"/>
    </row>
    <row r="8" spans="2:116" ht="45" customHeight="1" thickBot="1">
      <c r="B8" s="64"/>
      <c r="C8" s="2"/>
      <c r="D8" s="3"/>
      <c r="E8" s="65"/>
      <c r="F8" s="66" t="s">
        <v>114</v>
      </c>
      <c r="G8" s="20"/>
      <c r="H8" s="572" t="e">
        <f>H7</f>
        <v>#REF!</v>
      </c>
      <c r="I8" s="572"/>
      <c r="J8" s="67"/>
      <c r="K8" s="68" t="s">
        <v>103</v>
      </c>
      <c r="L8" s="69"/>
      <c r="M8" s="68" t="s">
        <v>104</v>
      </c>
      <c r="N8" s="69"/>
      <c r="O8" s="68" t="s">
        <v>105</v>
      </c>
      <c r="P8" s="66"/>
      <c r="Q8" s="573" t="s">
        <v>115</v>
      </c>
      <c r="R8" s="574"/>
      <c r="S8" s="574"/>
      <c r="T8" s="574"/>
      <c r="U8" s="52"/>
      <c r="V8" s="685" t="s">
        <v>294</v>
      </c>
      <c r="W8" s="685"/>
      <c r="X8" s="685"/>
      <c r="Y8" s="685"/>
      <c r="Z8" s="685"/>
      <c r="AA8" s="685"/>
      <c r="AB8" s="685"/>
      <c r="AC8" s="685"/>
      <c r="AD8" s="57"/>
      <c r="AE8" s="13"/>
      <c r="AF8" s="31"/>
      <c r="AG8" s="71"/>
      <c r="AH8" s="308" t="e">
        <f>#REF!</f>
        <v>#REF!</v>
      </c>
      <c r="AI8" s="73"/>
      <c r="AN8" s="74"/>
    </row>
    <row r="9" spans="2:116" ht="22.5" customHeight="1" thickBot="1">
      <c r="B9" s="75" t="s">
        <v>116</v>
      </c>
      <c r="C9" s="2"/>
      <c r="D9" s="3"/>
      <c r="E9" s="576" t="s">
        <v>117</v>
      </c>
      <c r="F9" s="577"/>
      <c r="G9" s="577"/>
      <c r="H9" s="585" t="s">
        <v>118</v>
      </c>
      <c r="I9" s="585"/>
      <c r="J9" s="585"/>
      <c r="K9" s="586" t="s">
        <v>119</v>
      </c>
      <c r="L9" s="587"/>
      <c r="M9" s="588"/>
      <c r="N9" s="563" t="s">
        <v>120</v>
      </c>
      <c r="O9" s="564"/>
      <c r="P9" s="565"/>
      <c r="Q9" s="563" t="s">
        <v>121</v>
      </c>
      <c r="R9" s="564"/>
      <c r="S9" s="565"/>
      <c r="T9" s="563" t="s">
        <v>122</v>
      </c>
      <c r="U9" s="564"/>
      <c r="V9" s="564"/>
      <c r="W9" s="564"/>
      <c r="X9" s="563" t="s">
        <v>123</v>
      </c>
      <c r="Y9" s="564"/>
      <c r="Z9" s="564"/>
      <c r="AA9" s="565"/>
      <c r="AB9" s="585" t="s">
        <v>124</v>
      </c>
      <c r="AC9" s="577"/>
      <c r="AD9" s="589"/>
      <c r="AE9" s="13"/>
      <c r="AF9" s="76"/>
      <c r="AG9" s="77"/>
      <c r="AH9" s="78"/>
      <c r="AI9" s="79"/>
      <c r="AN9" s="74"/>
    </row>
    <row r="10" spans="2:116" ht="56.25" customHeight="1" thickBot="1">
      <c r="B10" s="80" t="s">
        <v>125</v>
      </c>
      <c r="C10" s="2"/>
      <c r="D10" s="3"/>
      <c r="E10" s="81"/>
      <c r="F10" s="82" t="str">
        <f>IF(B10="市長決裁","","＊＊＊＊")</f>
        <v>＊＊＊＊</v>
      </c>
      <c r="G10" s="83"/>
      <c r="H10" s="84"/>
      <c r="I10" s="82" t="str">
        <f>IF(B10="副市長決裁","",IF(B10="市長決裁","","＊＊＊＊"))</f>
        <v>＊＊＊＊</v>
      </c>
      <c r="J10" s="83"/>
      <c r="K10" s="84"/>
      <c r="L10" s="82" t="str">
        <f>IF(B10="部長決裁","",IF(B10="市長決裁","",IF(B10="副市長決裁","","＊＊＊＊")))</f>
        <v/>
      </c>
      <c r="M10" s="83"/>
      <c r="N10" s="85"/>
      <c r="O10" s="70"/>
      <c r="P10" s="86"/>
      <c r="Q10" s="85"/>
      <c r="R10" s="70"/>
      <c r="S10" s="86"/>
      <c r="T10" s="590"/>
      <c r="U10" s="591"/>
      <c r="V10" s="591"/>
      <c r="W10" s="591"/>
      <c r="X10" s="590"/>
      <c r="Y10" s="591"/>
      <c r="Z10" s="591"/>
      <c r="AA10" s="592"/>
      <c r="AB10" s="85"/>
      <c r="AC10" s="70"/>
      <c r="AD10" s="87"/>
      <c r="AE10" s="13"/>
      <c r="AF10" s="76"/>
      <c r="AG10" s="88"/>
      <c r="AH10" s="89" t="s">
        <v>215</v>
      </c>
      <c r="AI10" s="88"/>
      <c r="AJ10" s="90"/>
      <c r="AL10" s="91"/>
      <c r="AN10" s="74"/>
    </row>
    <row r="11" spans="2:116" ht="22.5" customHeight="1">
      <c r="C11" s="2"/>
      <c r="D11" s="3"/>
      <c r="E11" s="92"/>
      <c r="F11" s="93"/>
      <c r="G11" s="93"/>
      <c r="H11" s="93"/>
      <c r="I11" s="93"/>
      <c r="J11" s="93"/>
      <c r="K11" s="93"/>
      <c r="L11" s="93"/>
      <c r="M11" s="93"/>
      <c r="N11" s="93"/>
      <c r="O11" s="93"/>
      <c r="P11" s="93"/>
      <c r="Q11" s="93"/>
      <c r="R11" s="93"/>
      <c r="S11" s="93"/>
      <c r="T11" s="93"/>
      <c r="U11" s="93"/>
      <c r="V11" s="93"/>
      <c r="W11" s="93"/>
      <c r="X11" s="93"/>
      <c r="Y11" s="93"/>
      <c r="Z11" s="93"/>
      <c r="AA11" s="93"/>
      <c r="AB11" s="93"/>
      <c r="AC11" s="93"/>
      <c r="AD11" s="45"/>
      <c r="AE11" s="13"/>
      <c r="AG11" s="94"/>
      <c r="AH11" s="301" t="e">
        <f>#REF!</f>
        <v>#REF!</v>
      </c>
      <c r="AI11" s="96"/>
      <c r="AJ11" s="90"/>
      <c r="AL11" s="91"/>
      <c r="AN11" s="74"/>
    </row>
    <row r="12" spans="2:116" ht="45" customHeight="1" thickBot="1">
      <c r="B12" s="97" t="s">
        <v>128</v>
      </c>
      <c r="C12" s="2"/>
      <c r="D12" s="3"/>
      <c r="E12" s="50"/>
      <c r="F12" s="680" t="s">
        <v>235</v>
      </c>
      <c r="G12" s="681"/>
      <c r="H12" s="681"/>
      <c r="I12" s="681"/>
      <c r="J12" s="681"/>
      <c r="K12" s="681"/>
      <c r="L12" s="681"/>
      <c r="M12" s="681"/>
      <c r="N12" s="681"/>
      <c r="O12" s="681"/>
      <c r="P12" s="681"/>
      <c r="Q12" s="681"/>
      <c r="R12" s="681"/>
      <c r="S12" s="681"/>
      <c r="T12" s="681"/>
      <c r="U12" s="681"/>
      <c r="V12" s="681"/>
      <c r="W12" s="681"/>
      <c r="X12" s="681"/>
      <c r="Y12" s="681"/>
      <c r="Z12" s="681"/>
      <c r="AA12" s="681"/>
      <c r="AB12" s="681"/>
      <c r="AC12" s="681"/>
      <c r="AD12" s="57"/>
      <c r="AE12" s="13"/>
      <c r="AF12" s="76"/>
      <c r="AG12" s="98"/>
      <c r="AH12" s="302" t="e">
        <f>#REF!</f>
        <v>#REF!</v>
      </c>
      <c r="AI12" s="100"/>
      <c r="AJ12" s="101" t="e">
        <f>SUBSTITUTE(AH12,"　"," ")</f>
        <v>#REF!</v>
      </c>
      <c r="AL12" s="91"/>
      <c r="AN12" s="74"/>
    </row>
    <row r="13" spans="2:116" ht="22.5" customHeight="1">
      <c r="B13" s="102"/>
      <c r="C13" s="2"/>
      <c r="D13" s="3"/>
      <c r="E13" s="50"/>
      <c r="F13" s="56"/>
      <c r="G13" s="56"/>
      <c r="H13" s="56"/>
      <c r="I13" s="56"/>
      <c r="J13" s="56"/>
      <c r="K13" s="56"/>
      <c r="L13" s="56"/>
      <c r="M13" s="56"/>
      <c r="N13" s="56"/>
      <c r="O13" s="56"/>
      <c r="P13" s="56"/>
      <c r="Q13" s="56"/>
      <c r="R13" s="56"/>
      <c r="S13" s="56"/>
      <c r="T13" s="56"/>
      <c r="U13" s="56"/>
      <c r="V13" s="56"/>
      <c r="W13" s="56"/>
      <c r="X13" s="56"/>
      <c r="Y13" s="56"/>
      <c r="Z13" s="56"/>
      <c r="AA13" s="56"/>
      <c r="AB13" s="56"/>
      <c r="AC13" s="56"/>
      <c r="AD13" s="57"/>
      <c r="AE13" s="13"/>
      <c r="AF13" s="76"/>
      <c r="AG13" s="94"/>
      <c r="AH13" s="301"/>
      <c r="AI13" s="96"/>
      <c r="AJ13" s="101"/>
      <c r="AL13" s="91"/>
      <c r="AN13" s="74"/>
    </row>
    <row r="14" spans="2:116" ht="22.5" customHeight="1" thickBot="1">
      <c r="B14" s="103"/>
      <c r="C14" s="2"/>
      <c r="D14" s="3"/>
      <c r="E14" s="50"/>
      <c r="F14" s="104" t="s">
        <v>303</v>
      </c>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57"/>
      <c r="AE14" s="13"/>
      <c r="AF14" s="76"/>
      <c r="AG14" s="98"/>
      <c r="AH14" s="302" t="e">
        <f>#REF!</f>
        <v>#REF!</v>
      </c>
      <c r="AI14" s="100"/>
      <c r="AJ14" s="101" t="e">
        <f>SUBSTITUTE(AH14,"　"," ")</f>
        <v>#REF!</v>
      </c>
      <c r="AL14" s="91"/>
      <c r="AN14" s="74"/>
    </row>
    <row r="15" spans="2:116" ht="22.5" customHeight="1">
      <c r="B15" s="105"/>
      <c r="C15" s="2"/>
      <c r="D15" s="3"/>
      <c r="E15" s="50"/>
      <c r="F15" s="104" t="s">
        <v>304</v>
      </c>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57"/>
      <c r="AE15" s="13"/>
      <c r="AF15" s="76"/>
      <c r="AG15" s="94"/>
      <c r="AH15" s="301"/>
      <c r="AI15" s="96"/>
      <c r="AJ15" s="101"/>
      <c r="AN15" s="74"/>
    </row>
    <row r="16" spans="2:116" ht="22.5" customHeight="1" thickBot="1">
      <c r="B16" s="105"/>
      <c r="C16" s="2"/>
      <c r="D16" s="3"/>
      <c r="E16" s="50"/>
      <c r="F16" s="12" t="s">
        <v>305</v>
      </c>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57"/>
      <c r="AE16" s="13"/>
      <c r="AG16" s="98"/>
      <c r="AH16" s="302" t="e">
        <f>#REF!</f>
        <v>#REF!</v>
      </c>
      <c r="AI16" s="100"/>
      <c r="AJ16" s="101" t="e">
        <f>SUBSTITUTE(AH16,"　"," ")</f>
        <v>#REF!</v>
      </c>
      <c r="AN16" s="74"/>
    </row>
    <row r="17" spans="2:40" ht="22.5" customHeight="1">
      <c r="B17" s="105"/>
      <c r="C17" s="2"/>
      <c r="D17" s="3"/>
      <c r="E17" s="50"/>
      <c r="F17" s="104" t="s">
        <v>293</v>
      </c>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57"/>
      <c r="AE17" s="13"/>
      <c r="AH17" s="106"/>
      <c r="AI17" s="107"/>
      <c r="AJ17" s="101"/>
      <c r="AN17" s="74"/>
    </row>
    <row r="18" spans="2:40" ht="22.5" customHeight="1">
      <c r="B18" s="105"/>
      <c r="C18" s="2"/>
      <c r="D18" s="3"/>
      <c r="E18" s="50"/>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57"/>
      <c r="AE18" s="13"/>
      <c r="AH18" s="106"/>
      <c r="AI18" s="107"/>
      <c r="AJ18" s="101"/>
      <c r="AN18" s="74"/>
    </row>
    <row r="19" spans="2:40" ht="22.5" customHeight="1">
      <c r="B19" s="105"/>
      <c r="C19" s="2"/>
      <c r="D19" s="3"/>
      <c r="E19" s="50"/>
      <c r="F19" s="593" t="s">
        <v>137</v>
      </c>
      <c r="G19" s="593"/>
      <c r="H19" s="593"/>
      <c r="I19" s="593"/>
      <c r="J19" s="593"/>
      <c r="K19" s="593"/>
      <c r="L19" s="593"/>
      <c r="M19" s="593"/>
      <c r="N19" s="593"/>
      <c r="O19" s="593"/>
      <c r="P19" s="593"/>
      <c r="Q19" s="593"/>
      <c r="R19" s="593"/>
      <c r="S19" s="593"/>
      <c r="T19" s="593"/>
      <c r="U19" s="593"/>
      <c r="V19" s="593"/>
      <c r="W19" s="593"/>
      <c r="X19" s="593"/>
      <c r="Y19" s="593"/>
      <c r="Z19" s="593"/>
      <c r="AA19" s="593"/>
      <c r="AB19" s="593"/>
      <c r="AC19" s="593"/>
      <c r="AD19" s="57"/>
      <c r="AE19" s="13"/>
      <c r="AH19" s="106"/>
      <c r="AI19" s="107"/>
      <c r="AN19" s="74"/>
    </row>
    <row r="20" spans="2:40" ht="22.5" customHeight="1">
      <c r="B20" s="105"/>
      <c r="C20" s="2"/>
      <c r="D20" s="3"/>
      <c r="E20" s="50"/>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57"/>
      <c r="AE20" s="13"/>
      <c r="AH20" s="106"/>
      <c r="AI20" s="107"/>
      <c r="AN20" s="74"/>
    </row>
    <row r="21" spans="2:40" ht="22.5" customHeight="1">
      <c r="B21" s="105"/>
      <c r="C21" s="2"/>
      <c r="D21" s="3"/>
      <c r="E21" s="50"/>
      <c r="F21" s="108" t="s">
        <v>138</v>
      </c>
      <c r="G21" s="115"/>
      <c r="H21" s="115"/>
      <c r="I21" s="115"/>
      <c r="J21" s="115"/>
      <c r="K21" s="115"/>
      <c r="L21" s="115"/>
      <c r="M21" s="115"/>
      <c r="N21" s="248" t="e">
        <f>#REF!</f>
        <v>#REF!</v>
      </c>
      <c r="O21" s="115"/>
      <c r="P21" s="115"/>
      <c r="Q21" s="115"/>
      <c r="R21" s="115"/>
      <c r="S21" s="115"/>
      <c r="T21" s="115"/>
      <c r="U21" s="115"/>
      <c r="V21" s="115"/>
      <c r="W21" s="115"/>
      <c r="X21" s="288"/>
      <c r="Y21" s="115"/>
      <c r="Z21" s="115"/>
      <c r="AA21" s="115"/>
      <c r="AB21" s="115"/>
      <c r="AC21" s="115"/>
      <c r="AD21" s="57"/>
      <c r="AE21" s="13"/>
      <c r="AH21" s="106"/>
      <c r="AI21" s="107"/>
      <c r="AN21" s="74"/>
    </row>
    <row r="22" spans="2:40" ht="22.5" customHeight="1">
      <c r="C22" s="2"/>
      <c r="D22" s="3"/>
      <c r="E22" s="50"/>
      <c r="F22" s="108" t="s">
        <v>306</v>
      </c>
      <c r="G22" s="108"/>
      <c r="H22" s="108"/>
      <c r="I22" s="108"/>
      <c r="J22" s="108"/>
      <c r="K22" s="108"/>
      <c r="L22" s="108"/>
      <c r="M22" s="108"/>
      <c r="N22" s="248" t="e">
        <f>#REF!</f>
        <v>#REF!</v>
      </c>
      <c r="O22" s="248"/>
      <c r="P22" s="291" t="e">
        <f>#REF!</f>
        <v>#REF!</v>
      </c>
      <c r="Q22" s="249" t="s">
        <v>103</v>
      </c>
      <c r="R22" s="292" t="e">
        <f>#REF!</f>
        <v>#REF!</v>
      </c>
      <c r="S22" s="249" t="s">
        <v>104</v>
      </c>
      <c r="T22" s="292" t="e">
        <f>#REF!</f>
        <v>#REF!</v>
      </c>
      <c r="U22" s="249" t="s">
        <v>105</v>
      </c>
      <c r="V22" s="594" t="e">
        <f>AI22</f>
        <v>#REF!</v>
      </c>
      <c r="W22" s="594"/>
      <c r="X22" s="683" t="e">
        <f>#REF!</f>
        <v>#REF!</v>
      </c>
      <c r="Y22" s="683"/>
      <c r="Z22" s="683"/>
      <c r="AA22" s="683"/>
      <c r="AB22" s="683"/>
      <c r="AC22" s="683"/>
      <c r="AD22" s="57"/>
      <c r="AE22" s="13"/>
      <c r="AH22" s="116" t="e">
        <f>CONCATENATE(N22,DBCS(P22),Q22,DBCS(R22),S22,DBCS(T22),U22)</f>
        <v>#REF!</v>
      </c>
      <c r="AI22" s="117" t="e">
        <f>WEEKDAY(AH22,1)</f>
        <v>#REF!</v>
      </c>
      <c r="AJ22" s="110"/>
      <c r="AN22" s="74"/>
    </row>
    <row r="23" spans="2:40" ht="22.5" customHeight="1">
      <c r="C23" s="2"/>
      <c r="D23" s="3"/>
      <c r="E23" s="50"/>
      <c r="F23" s="108" t="s">
        <v>307</v>
      </c>
      <c r="G23" s="108"/>
      <c r="H23" s="108"/>
      <c r="I23" s="108"/>
      <c r="J23" s="108"/>
      <c r="K23" s="108"/>
      <c r="L23" s="108"/>
      <c r="M23" s="108"/>
      <c r="N23" s="248" t="e">
        <f>#REF!</f>
        <v>#REF!</v>
      </c>
      <c r="O23" s="108"/>
      <c r="P23" s="108"/>
      <c r="Q23" s="108"/>
      <c r="R23" s="108"/>
      <c r="S23" s="108"/>
      <c r="T23" s="108"/>
      <c r="U23" s="108"/>
      <c r="V23" s="108"/>
      <c r="W23" s="108"/>
      <c r="X23" s="108"/>
      <c r="Y23" s="108"/>
      <c r="Z23" s="108"/>
      <c r="AA23" s="108"/>
      <c r="AB23" s="108"/>
      <c r="AC23" s="108"/>
      <c r="AD23" s="57"/>
      <c r="AE23" s="13"/>
      <c r="AH23" s="106"/>
      <c r="AI23" s="107"/>
      <c r="AN23" s="74"/>
    </row>
    <row r="24" spans="2:40" ht="22.5" customHeight="1">
      <c r="B24" s="109"/>
      <c r="C24" s="2"/>
      <c r="D24" s="3"/>
      <c r="E24" s="50"/>
      <c r="F24" s="108" t="s">
        <v>308</v>
      </c>
      <c r="G24" s="108"/>
      <c r="H24" s="108"/>
      <c r="I24" s="108"/>
      <c r="J24" s="108"/>
      <c r="K24" s="108"/>
      <c r="L24" s="108"/>
      <c r="M24" s="108"/>
      <c r="N24" s="682">
        <f>受験者一覧!G21</f>
        <v>2</v>
      </c>
      <c r="O24" s="682"/>
      <c r="P24" s="682"/>
      <c r="Q24" s="108" t="s">
        <v>336</v>
      </c>
      <c r="R24" s="108"/>
      <c r="S24" s="108"/>
      <c r="T24" s="108"/>
      <c r="U24" s="108"/>
      <c r="V24" s="108"/>
      <c r="W24" s="108"/>
      <c r="X24" s="108"/>
      <c r="Y24" s="108"/>
      <c r="Z24" s="108"/>
      <c r="AA24" s="108"/>
      <c r="AB24" s="108"/>
      <c r="AC24" s="108"/>
      <c r="AD24" s="57"/>
      <c r="AE24" s="13"/>
      <c r="AH24" s="106"/>
      <c r="AI24" s="107"/>
      <c r="AJ24" s="110"/>
    </row>
    <row r="25" spans="2:40" ht="22.5" customHeight="1">
      <c r="B25" s="109"/>
      <c r="C25" s="2"/>
      <c r="D25" s="3"/>
      <c r="E25" s="50"/>
      <c r="F25" s="108" t="s">
        <v>309</v>
      </c>
      <c r="G25" s="108"/>
      <c r="H25" s="108"/>
      <c r="I25" s="108"/>
      <c r="J25" s="108"/>
      <c r="K25" s="108"/>
      <c r="L25" s="108"/>
      <c r="M25" s="108"/>
      <c r="N25" s="108" t="s">
        <v>236</v>
      </c>
      <c r="O25" s="108"/>
      <c r="P25" s="108"/>
      <c r="Q25" s="108"/>
      <c r="R25" s="108"/>
      <c r="S25" s="108"/>
      <c r="T25" s="108"/>
      <c r="U25" s="108"/>
      <c r="V25" s="108"/>
      <c r="W25" s="108"/>
      <c r="X25" s="108"/>
      <c r="Y25" s="108"/>
      <c r="Z25" s="108"/>
      <c r="AA25" s="108"/>
      <c r="AB25" s="108"/>
      <c r="AC25" s="108"/>
      <c r="AD25" s="57"/>
      <c r="AE25" s="13"/>
      <c r="AH25" s="106"/>
      <c r="AI25" s="107"/>
      <c r="AJ25" s="110"/>
    </row>
    <row r="26" spans="2:40" ht="22.5" customHeight="1">
      <c r="B26" s="109"/>
      <c r="C26" s="2"/>
      <c r="D26" s="3"/>
      <c r="E26" s="50"/>
      <c r="F26" s="108"/>
      <c r="G26" s="108"/>
      <c r="H26" s="108"/>
      <c r="I26" s="108"/>
      <c r="J26" s="108"/>
      <c r="K26" s="108"/>
      <c r="L26" s="108"/>
      <c r="M26" s="108"/>
      <c r="N26" s="108"/>
      <c r="O26" s="108"/>
      <c r="P26" s="108"/>
      <c r="Q26" s="108"/>
      <c r="R26" s="108"/>
      <c r="S26" s="108"/>
      <c r="T26" s="108"/>
      <c r="U26" s="108"/>
      <c r="W26" s="108"/>
      <c r="X26" s="108"/>
      <c r="Y26" s="108"/>
      <c r="Z26" s="108"/>
      <c r="AA26" s="108"/>
      <c r="AB26" s="108"/>
      <c r="AC26" s="108"/>
      <c r="AD26" s="57"/>
      <c r="AE26" s="13"/>
      <c r="AH26" s="106"/>
      <c r="AI26" s="107"/>
      <c r="AJ26" s="110"/>
    </row>
    <row r="27" spans="2:40" ht="22.5" customHeight="1">
      <c r="B27" s="111"/>
      <c r="C27" s="2"/>
      <c r="D27" s="3"/>
      <c r="E27" s="50"/>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57"/>
      <c r="AE27" s="13"/>
      <c r="AH27" s="106"/>
      <c r="AI27" s="107"/>
      <c r="AJ27" s="110"/>
    </row>
    <row r="28" spans="2:40" ht="22.5" customHeight="1">
      <c r="B28" s="105"/>
      <c r="C28" s="2"/>
      <c r="D28" s="3"/>
      <c r="E28" s="50"/>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57"/>
      <c r="AE28" s="13"/>
      <c r="AH28" s="106"/>
      <c r="AI28" s="107"/>
      <c r="AJ28" s="101"/>
      <c r="AN28" s="74"/>
    </row>
    <row r="29" spans="2:40" ht="22.5" customHeight="1">
      <c r="B29" s="111"/>
      <c r="C29" s="2"/>
      <c r="D29" s="3"/>
      <c r="E29" s="50"/>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57"/>
      <c r="AE29" s="13"/>
      <c r="AH29" s="106"/>
      <c r="AI29" s="107"/>
      <c r="AJ29" s="110"/>
    </row>
    <row r="30" spans="2:40" ht="22.5" customHeight="1" thickBot="1">
      <c r="B30" s="111"/>
      <c r="C30" s="2"/>
      <c r="D30" s="3"/>
      <c r="E30" s="50"/>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57"/>
      <c r="AE30" s="13"/>
      <c r="AH30" s="106"/>
      <c r="AI30" s="107"/>
      <c r="AJ30" s="110"/>
    </row>
    <row r="31" spans="2:40" ht="22.5" customHeight="1" thickTop="1">
      <c r="B31" s="111"/>
      <c r="C31" s="2"/>
      <c r="D31" s="3"/>
      <c r="E31" s="601" t="s">
        <v>134</v>
      </c>
      <c r="F31" s="601"/>
      <c r="G31" s="601"/>
      <c r="H31" s="601"/>
      <c r="I31" s="601"/>
      <c r="J31" s="601"/>
      <c r="K31" s="601"/>
      <c r="L31" s="601"/>
      <c r="M31" s="601"/>
      <c r="N31" s="601"/>
      <c r="O31" s="601"/>
      <c r="P31" s="601"/>
      <c r="Q31" s="601"/>
      <c r="R31" s="601"/>
      <c r="S31" s="601"/>
      <c r="T31" s="601"/>
      <c r="U31" s="601"/>
      <c r="V31" s="601"/>
      <c r="W31" s="601"/>
      <c r="X31" s="601"/>
      <c r="Y31" s="601"/>
      <c r="Z31" s="601"/>
      <c r="AA31" s="601"/>
      <c r="AB31" s="601"/>
      <c r="AC31" s="601"/>
      <c r="AD31" s="601"/>
      <c r="AE31" s="13"/>
      <c r="AH31" s="106"/>
      <c r="AI31" s="107"/>
      <c r="AJ31" s="110"/>
    </row>
    <row r="32" spans="2:40" ht="3.75" customHeight="1" thickBot="1">
      <c r="B32" s="111"/>
      <c r="C32" s="2"/>
      <c r="D32" s="3"/>
      <c r="E32" s="118"/>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8"/>
      <c r="AE32" s="13"/>
      <c r="AF32" s="120"/>
      <c r="AH32" s="106"/>
    </row>
    <row r="33" spans="2:108" ht="22.5" customHeight="1" thickTop="1">
      <c r="B33" s="111"/>
      <c r="C33" s="2"/>
      <c r="D33" s="3"/>
      <c r="E33" s="92"/>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45"/>
      <c r="AE33" s="13"/>
      <c r="AF33" s="122"/>
      <c r="AG33" s="120"/>
      <c r="AH33" s="106"/>
      <c r="AJ33" s="106"/>
    </row>
    <row r="34" spans="2:108" ht="22.5" customHeight="1">
      <c r="B34" s="111"/>
      <c r="C34" s="2"/>
      <c r="D34" s="3"/>
      <c r="E34" s="50"/>
      <c r="F34" s="108" t="s">
        <v>237</v>
      </c>
      <c r="G34" s="108"/>
      <c r="H34" s="108"/>
      <c r="I34" s="108"/>
      <c r="J34" s="108"/>
      <c r="K34" s="108"/>
      <c r="L34" s="108"/>
      <c r="M34" s="108"/>
      <c r="N34" s="108" t="s">
        <v>238</v>
      </c>
      <c r="O34" s="108"/>
      <c r="P34" s="108"/>
      <c r="Q34" s="108"/>
      <c r="R34" s="108"/>
      <c r="S34" s="108" t="s">
        <v>239</v>
      </c>
      <c r="T34" s="108"/>
      <c r="U34" s="108"/>
      <c r="W34" s="108" t="s">
        <v>245</v>
      </c>
      <c r="X34" s="108"/>
      <c r="Y34" s="108"/>
      <c r="Z34" s="108"/>
      <c r="AA34" s="108"/>
      <c r="AB34" s="108"/>
      <c r="AC34" s="108"/>
      <c r="AD34" s="57"/>
      <c r="AE34" s="13"/>
      <c r="AF34" s="123"/>
      <c r="AG34" s="122"/>
      <c r="AH34" s="123"/>
      <c r="AI34" s="124"/>
      <c r="AJ34" s="123"/>
    </row>
    <row r="35" spans="2:108" ht="22.5" customHeight="1">
      <c r="B35" s="111"/>
      <c r="C35" s="2"/>
      <c r="D35" s="3"/>
      <c r="E35" s="50"/>
      <c r="F35" s="108"/>
      <c r="G35" s="108"/>
      <c r="H35" s="108"/>
      <c r="I35" s="108"/>
      <c r="J35" s="108"/>
      <c r="K35" s="108"/>
      <c r="L35" s="108"/>
      <c r="M35" s="108"/>
      <c r="N35" s="108" t="s">
        <v>243</v>
      </c>
      <c r="O35" s="108"/>
      <c r="P35" s="108"/>
      <c r="Q35" s="108"/>
      <c r="R35" s="108"/>
      <c r="S35" s="108" t="s">
        <v>121</v>
      </c>
      <c r="T35" s="108"/>
      <c r="U35" s="108"/>
      <c r="V35" s="108"/>
      <c r="W35" s="108" t="s">
        <v>246</v>
      </c>
      <c r="X35" s="108"/>
      <c r="Y35" s="108"/>
      <c r="Z35" s="108"/>
      <c r="AA35" s="108"/>
      <c r="AB35" s="108"/>
      <c r="AC35" s="108"/>
      <c r="AD35" s="57"/>
      <c r="AE35" s="13"/>
      <c r="AF35" s="123"/>
      <c r="AG35" s="123"/>
      <c r="AH35" s="123"/>
      <c r="AI35" s="124"/>
      <c r="AJ35" s="123"/>
    </row>
    <row r="36" spans="2:108" ht="22.5" customHeight="1">
      <c r="B36" s="111"/>
      <c r="C36" s="2"/>
      <c r="D36" s="3"/>
      <c r="E36" s="50"/>
      <c r="F36" s="108"/>
      <c r="G36" s="108"/>
      <c r="H36" s="108"/>
      <c r="I36" s="108"/>
      <c r="J36" s="108"/>
      <c r="K36" s="108"/>
      <c r="L36" s="108"/>
      <c r="M36" s="108"/>
      <c r="N36" s="108" t="s">
        <v>244</v>
      </c>
      <c r="O36" s="108"/>
      <c r="P36" s="108"/>
      <c r="Q36" s="108"/>
      <c r="R36" s="108"/>
      <c r="S36" s="108" t="s">
        <v>241</v>
      </c>
      <c r="T36" s="108"/>
      <c r="U36" s="108"/>
      <c r="V36" s="108"/>
      <c r="W36" s="108" t="s">
        <v>247</v>
      </c>
      <c r="X36" s="108"/>
      <c r="Y36" s="108"/>
      <c r="Z36" s="108"/>
      <c r="AA36" s="108"/>
      <c r="AB36" s="108"/>
      <c r="AC36" s="108"/>
      <c r="AD36" s="57"/>
      <c r="AE36" s="13"/>
      <c r="AF36" s="123"/>
      <c r="AG36" s="123"/>
      <c r="AH36" s="123"/>
      <c r="AI36" s="124"/>
      <c r="AJ36" s="123"/>
    </row>
    <row r="37" spans="2:108" ht="22.5" customHeight="1">
      <c r="B37" s="111"/>
      <c r="C37" s="2"/>
      <c r="D37" s="3"/>
      <c r="E37" s="50"/>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57"/>
      <c r="AE37" s="13"/>
      <c r="AF37" s="123"/>
      <c r="AG37" s="123"/>
      <c r="AH37" s="123"/>
      <c r="AI37" s="124"/>
      <c r="AJ37" s="123"/>
    </row>
    <row r="38" spans="2:108" ht="22.5" customHeight="1">
      <c r="B38" s="111"/>
      <c r="C38" s="2"/>
      <c r="D38" s="3"/>
      <c r="E38" s="50"/>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57"/>
      <c r="AE38" s="13"/>
      <c r="AF38" s="123"/>
      <c r="AG38" s="123"/>
      <c r="AH38" s="123"/>
      <c r="AI38" s="124"/>
      <c r="AJ38" s="123"/>
    </row>
    <row r="39" spans="2:108" ht="22.5" customHeight="1">
      <c r="B39" s="111"/>
      <c r="C39" s="2"/>
      <c r="D39" s="3"/>
      <c r="E39" s="50"/>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57"/>
      <c r="AE39" s="13"/>
      <c r="AF39" s="123"/>
      <c r="AG39" s="123"/>
      <c r="AH39" s="123"/>
      <c r="AI39" s="124"/>
      <c r="AJ39" s="123"/>
      <c r="AL39" s="6"/>
      <c r="AM39" s="4"/>
      <c r="AN39" s="4"/>
      <c r="DB39" s="7"/>
      <c r="DC39" s="8"/>
      <c r="DD39" s="8"/>
    </row>
    <row r="40" spans="2:108" ht="22.5" customHeight="1">
      <c r="B40" s="111"/>
      <c r="C40" s="2"/>
      <c r="D40" s="3"/>
      <c r="E40" s="50"/>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57"/>
      <c r="AE40" s="13"/>
      <c r="AF40" s="123"/>
      <c r="AG40" s="123"/>
      <c r="AH40" s="123"/>
      <c r="AI40" s="124"/>
      <c r="AJ40" s="123"/>
      <c r="AK40" s="5"/>
      <c r="AL40" s="6"/>
      <c r="AM40" s="4"/>
      <c r="AN40" s="4"/>
      <c r="DB40" s="7"/>
      <c r="DC40" s="8"/>
      <c r="DD40" s="8"/>
    </row>
    <row r="41" spans="2:108" ht="22.5" customHeight="1">
      <c r="B41" s="111"/>
      <c r="C41" s="2"/>
      <c r="D41" s="3"/>
      <c r="E41" s="50"/>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57"/>
      <c r="AE41" s="13"/>
      <c r="AF41" s="123"/>
      <c r="AG41" s="124"/>
      <c r="AH41" s="123"/>
      <c r="AI41" s="4"/>
      <c r="AJ41" s="4"/>
      <c r="AK41" s="5"/>
    </row>
    <row r="42" spans="2:108" ht="22.5" customHeight="1">
      <c r="B42" s="111"/>
      <c r="C42" s="2"/>
      <c r="D42" s="3"/>
      <c r="E42" s="50"/>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57"/>
      <c r="AE42" s="13"/>
      <c r="AF42" s="123"/>
      <c r="AG42" s="124"/>
      <c r="AH42" s="123"/>
      <c r="AI42" s="4"/>
      <c r="AJ42" s="4"/>
    </row>
    <row r="43" spans="2:108" ht="22.5" customHeight="1">
      <c r="B43" s="111"/>
      <c r="C43" s="2"/>
      <c r="D43" s="3"/>
      <c r="E43" s="50"/>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57"/>
      <c r="AE43" s="13"/>
      <c r="AF43" s="123"/>
      <c r="AG43" s="123"/>
      <c r="AH43" s="123"/>
      <c r="AI43" s="124"/>
      <c r="AJ43" s="123"/>
    </row>
    <row r="44" spans="2:108" ht="22.5" customHeight="1">
      <c r="B44" s="111"/>
      <c r="C44" s="2"/>
      <c r="D44" s="3"/>
      <c r="E44" s="50"/>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57"/>
      <c r="AE44" s="13"/>
      <c r="AF44" s="123"/>
      <c r="AG44" s="123"/>
      <c r="AH44" s="123"/>
      <c r="AI44" s="124"/>
      <c r="AJ44" s="123"/>
    </row>
    <row r="45" spans="2:108" ht="22.5" customHeight="1">
      <c r="B45" s="111"/>
      <c r="C45" s="2"/>
      <c r="D45" s="3"/>
      <c r="E45" s="50"/>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57"/>
      <c r="AE45" s="13"/>
      <c r="AF45" s="123"/>
      <c r="AG45" s="123"/>
      <c r="AH45" s="123"/>
      <c r="AI45" s="124"/>
      <c r="AJ45" s="123"/>
    </row>
    <row r="46" spans="2:108" ht="22.5" customHeight="1">
      <c r="B46" s="111"/>
      <c r="C46" s="2"/>
      <c r="D46" s="3"/>
      <c r="E46" s="50"/>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57"/>
      <c r="AE46" s="13"/>
      <c r="AF46" s="123"/>
      <c r="AG46" s="123"/>
      <c r="AH46" s="123"/>
      <c r="AI46" s="124"/>
      <c r="AJ46" s="123"/>
    </row>
    <row r="47" spans="2:108" ht="22.5" customHeight="1">
      <c r="B47" s="111"/>
      <c r="C47" s="2"/>
      <c r="D47" s="3"/>
      <c r="E47" s="50"/>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57"/>
      <c r="AE47" s="13"/>
      <c r="AF47" s="123"/>
      <c r="AG47" s="123"/>
      <c r="AH47" s="123"/>
      <c r="AI47" s="124"/>
      <c r="AJ47" s="123"/>
    </row>
    <row r="48" spans="2:108" ht="22.5" customHeight="1">
      <c r="B48" s="111"/>
      <c r="C48" s="2"/>
      <c r="D48" s="3"/>
      <c r="E48" s="50"/>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57"/>
      <c r="AE48" s="13"/>
      <c r="AF48" s="123"/>
      <c r="AG48" s="123"/>
      <c r="AH48" s="123"/>
      <c r="AI48" s="124"/>
      <c r="AJ48" s="123"/>
    </row>
    <row r="49" spans="2:43" ht="22.5" customHeight="1">
      <c r="B49" s="111"/>
      <c r="C49" s="2"/>
      <c r="D49" s="3"/>
      <c r="E49" s="50"/>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57"/>
      <c r="AE49" s="13"/>
      <c r="AF49" s="123"/>
      <c r="AG49" s="123"/>
      <c r="AH49" s="123"/>
      <c r="AI49" s="124"/>
      <c r="AJ49" s="123"/>
    </row>
    <row r="50" spans="2:43" ht="22.5" customHeight="1">
      <c r="B50" s="111"/>
      <c r="C50" s="2"/>
      <c r="D50" s="3"/>
      <c r="E50" s="50"/>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57"/>
      <c r="AE50" s="13"/>
      <c r="AF50" s="123"/>
      <c r="AG50" s="123"/>
      <c r="AH50" s="123"/>
      <c r="AI50" s="124"/>
      <c r="AJ50" s="123"/>
    </row>
    <row r="51" spans="2:43" ht="22.5" customHeight="1">
      <c r="B51" s="125"/>
      <c r="C51" s="2"/>
      <c r="D51" s="3"/>
      <c r="E51" s="50"/>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57"/>
      <c r="AE51" s="13"/>
      <c r="AF51" s="123"/>
      <c r="AG51" s="123"/>
      <c r="AH51" s="123"/>
      <c r="AI51" s="124"/>
      <c r="AJ51" s="123"/>
    </row>
    <row r="52" spans="2:43" ht="22.5" customHeight="1">
      <c r="B52" s="125"/>
      <c r="C52" s="2"/>
      <c r="D52" s="3"/>
      <c r="E52" s="50"/>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57"/>
      <c r="AE52" s="13"/>
      <c r="AF52" s="123"/>
      <c r="AG52" s="123"/>
      <c r="AH52" s="123"/>
      <c r="AI52" s="124"/>
      <c r="AJ52" s="123"/>
    </row>
    <row r="53" spans="2:43" ht="22.5" customHeight="1">
      <c r="B53" s="125"/>
      <c r="C53" s="2"/>
      <c r="D53" s="3"/>
      <c r="E53" s="50"/>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57"/>
      <c r="AE53" s="13"/>
      <c r="AF53" s="123"/>
      <c r="AG53" s="123"/>
      <c r="AH53" s="123"/>
      <c r="AI53" s="124"/>
      <c r="AJ53" s="123"/>
    </row>
    <row r="54" spans="2:43" ht="22.5" customHeight="1">
      <c r="B54" s="125"/>
      <c r="C54" s="2"/>
      <c r="D54" s="3"/>
      <c r="E54" s="50"/>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57"/>
      <c r="AE54" s="13"/>
      <c r="AF54" s="123"/>
      <c r="AG54" s="123"/>
      <c r="AH54" s="123"/>
      <c r="AI54" s="124"/>
      <c r="AJ54" s="123"/>
    </row>
    <row r="55" spans="2:43" ht="22.5" customHeight="1">
      <c r="B55" s="125"/>
      <c r="C55" s="2"/>
      <c r="D55" s="3"/>
      <c r="E55" s="50"/>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57"/>
      <c r="AE55" s="13"/>
      <c r="AF55" s="123"/>
      <c r="AG55" s="123"/>
      <c r="AH55" s="123"/>
      <c r="AI55" s="124"/>
      <c r="AJ55" s="123"/>
    </row>
    <row r="56" spans="2:43" ht="22.5" customHeight="1">
      <c r="B56" s="125"/>
      <c r="C56" s="2"/>
      <c r="D56" s="3"/>
      <c r="E56" s="50"/>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57"/>
      <c r="AE56" s="13"/>
      <c r="AF56" s="123"/>
      <c r="AG56" s="123"/>
      <c r="AH56" s="123"/>
      <c r="AI56" s="124"/>
      <c r="AJ56" s="123"/>
    </row>
    <row r="57" spans="2:43" ht="22.5" customHeight="1">
      <c r="B57" s="125"/>
      <c r="C57" s="2"/>
      <c r="D57" s="3"/>
      <c r="E57" s="50"/>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57"/>
      <c r="AE57" s="13"/>
      <c r="AF57" s="123"/>
      <c r="AG57" s="123"/>
      <c r="AH57" s="123"/>
      <c r="AI57" s="124"/>
      <c r="AJ57" s="123"/>
    </row>
    <row r="58" spans="2:43" ht="22.5" customHeight="1">
      <c r="B58" s="125"/>
      <c r="C58" s="2"/>
      <c r="D58" s="3"/>
      <c r="E58" s="50"/>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57"/>
      <c r="AE58" s="13"/>
      <c r="AF58" s="123"/>
      <c r="AG58" s="123"/>
      <c r="AH58" s="123"/>
      <c r="AI58" s="124"/>
      <c r="AJ58" s="123"/>
    </row>
    <row r="59" spans="2:43" ht="22.5" customHeight="1">
      <c r="B59" s="125"/>
      <c r="C59" s="2"/>
      <c r="D59" s="3"/>
      <c r="E59" s="50"/>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57"/>
      <c r="AE59" s="13"/>
      <c r="AF59" s="123"/>
      <c r="AG59" s="123"/>
      <c r="AH59" s="123"/>
      <c r="AI59" s="124"/>
      <c r="AJ59" s="123"/>
    </row>
    <row r="60" spans="2:43" ht="22.5" customHeight="1">
      <c r="B60" s="125"/>
      <c r="C60" s="2"/>
      <c r="D60" s="3"/>
      <c r="E60" s="50"/>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57"/>
      <c r="AE60" s="13"/>
      <c r="AF60" s="123"/>
      <c r="AG60" s="123"/>
      <c r="AH60" s="123"/>
      <c r="AI60" s="124"/>
      <c r="AJ60" s="123"/>
    </row>
    <row r="61" spans="2:43" ht="22.5" customHeight="1">
      <c r="B61" s="125"/>
      <c r="C61" s="2"/>
      <c r="D61" s="3"/>
      <c r="E61" s="50"/>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57"/>
      <c r="AE61" s="13"/>
      <c r="AF61" s="123"/>
      <c r="AG61" s="123"/>
      <c r="AH61" s="123"/>
      <c r="AI61" s="124"/>
      <c r="AJ61" s="123"/>
    </row>
    <row r="62" spans="2:43" ht="22.5" customHeight="1">
      <c r="B62" s="125"/>
      <c r="C62" s="2"/>
      <c r="D62" s="3"/>
      <c r="E62" s="50"/>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57"/>
      <c r="AE62" s="13"/>
      <c r="AF62" s="123"/>
      <c r="AG62" s="123"/>
      <c r="AH62" s="123"/>
      <c r="AI62" s="124"/>
      <c r="AJ62" s="123"/>
    </row>
    <row r="63" spans="2:43" ht="22.5" customHeight="1">
      <c r="B63" s="125"/>
      <c r="C63" s="2"/>
      <c r="D63" s="3"/>
      <c r="E63" s="50"/>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57"/>
      <c r="AE63" s="13"/>
      <c r="AF63" s="123"/>
      <c r="AG63" s="123"/>
      <c r="AH63" s="123"/>
      <c r="AI63" s="124"/>
      <c r="AJ63" s="123"/>
    </row>
    <row r="64" spans="2:43" ht="22.5" customHeight="1">
      <c r="B64" s="125"/>
      <c r="C64" s="2"/>
      <c r="D64" s="3"/>
      <c r="E64" s="50"/>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57"/>
      <c r="AE64" s="13"/>
      <c r="AF64" s="123"/>
      <c r="AG64" s="123"/>
      <c r="AH64" s="123"/>
      <c r="AI64" s="124"/>
      <c r="AJ64" s="123"/>
      <c r="AM64" s="4"/>
      <c r="AN64" s="4"/>
      <c r="AP64" s="5"/>
      <c r="AQ64" s="6"/>
    </row>
    <row r="65" spans="2:43" ht="22.5" customHeight="1">
      <c r="B65" s="125"/>
      <c r="C65" s="2"/>
      <c r="D65" s="3"/>
      <c r="E65" s="50"/>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57"/>
      <c r="AE65" s="13"/>
      <c r="AF65" s="126"/>
      <c r="AG65" s="123"/>
      <c r="AH65" s="123"/>
      <c r="AI65" s="124"/>
      <c r="AJ65" s="123"/>
      <c r="AM65" s="4"/>
      <c r="AN65" s="4"/>
      <c r="AP65" s="5"/>
      <c r="AQ65" s="6"/>
    </row>
    <row r="66" spans="2:43" ht="22.5" customHeight="1">
      <c r="B66" s="125"/>
      <c r="C66" s="2"/>
      <c r="D66" s="3"/>
      <c r="E66" s="50"/>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57"/>
      <c r="AE66" s="13"/>
      <c r="AF66" s="126"/>
      <c r="AG66" s="126"/>
      <c r="AH66" s="126"/>
      <c r="AI66" s="127"/>
      <c r="AJ66" s="126"/>
      <c r="AM66" s="4"/>
      <c r="AN66" s="4"/>
      <c r="AP66" s="5"/>
      <c r="AQ66" s="6"/>
    </row>
    <row r="67" spans="2:43" ht="22.5" customHeight="1">
      <c r="B67" s="125"/>
      <c r="C67" s="2"/>
      <c r="D67" s="3"/>
      <c r="E67" s="50"/>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57"/>
      <c r="AE67" s="13"/>
      <c r="AF67" s="126"/>
      <c r="AG67" s="126"/>
      <c r="AH67" s="126"/>
      <c r="AI67" s="127"/>
      <c r="AJ67" s="126"/>
      <c r="AM67" s="4"/>
      <c r="AN67" s="4"/>
      <c r="AP67" s="5"/>
      <c r="AQ67" s="6"/>
    </row>
    <row r="68" spans="2:43" ht="22.5" customHeight="1" thickBot="1">
      <c r="B68" s="125"/>
      <c r="C68" s="2"/>
      <c r="D68" s="3"/>
      <c r="E68" s="128"/>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30"/>
      <c r="AE68" s="13"/>
      <c r="AF68" s="126"/>
      <c r="AG68" s="126"/>
      <c r="AH68" s="126"/>
      <c r="AI68" s="127"/>
      <c r="AJ68" s="126"/>
      <c r="AM68" s="4"/>
      <c r="AN68" s="4"/>
      <c r="AP68" s="5"/>
      <c r="AQ68" s="6"/>
    </row>
    <row r="69" spans="2:43" ht="18.75" customHeight="1" thickTop="1">
      <c r="B69" s="131"/>
      <c r="C69" s="2"/>
      <c r="D69" s="3"/>
      <c r="E69" s="601" t="s">
        <v>134</v>
      </c>
      <c r="F69" s="601"/>
      <c r="G69" s="601"/>
      <c r="H69" s="601"/>
      <c r="I69" s="601"/>
      <c r="J69" s="601"/>
      <c r="K69" s="601"/>
      <c r="L69" s="601"/>
      <c r="M69" s="601"/>
      <c r="N69" s="601"/>
      <c r="O69" s="601"/>
      <c r="P69" s="601"/>
      <c r="Q69" s="601"/>
      <c r="R69" s="601"/>
      <c r="S69" s="601"/>
      <c r="T69" s="601"/>
      <c r="U69" s="601"/>
      <c r="V69" s="601"/>
      <c r="W69" s="601"/>
      <c r="X69" s="601"/>
      <c r="Y69" s="601"/>
      <c r="Z69" s="601"/>
      <c r="AA69" s="601"/>
      <c r="AB69" s="601"/>
      <c r="AC69" s="601"/>
      <c r="AD69" s="601"/>
      <c r="AE69" s="13"/>
      <c r="AF69" s="126"/>
      <c r="AG69" s="126"/>
      <c r="AH69" s="126"/>
      <c r="AI69" s="127"/>
      <c r="AJ69" s="126"/>
      <c r="AM69" s="4"/>
      <c r="AN69" s="4"/>
      <c r="AP69" s="5"/>
      <c r="AQ69" s="6"/>
    </row>
    <row r="70" spans="2:43">
      <c r="AF70" s="126"/>
      <c r="AG70" s="126"/>
      <c r="AH70" s="126"/>
      <c r="AI70" s="127"/>
      <c r="AJ70" s="126"/>
    </row>
    <row r="71" spans="2:43">
      <c r="AF71" s="132"/>
      <c r="AG71" s="126"/>
      <c r="AH71" s="126"/>
      <c r="AI71" s="127"/>
      <c r="AJ71" s="126"/>
    </row>
    <row r="72" spans="2:43" ht="22.5" customHeight="1">
      <c r="B72" s="111"/>
      <c r="C72" s="2"/>
      <c r="D72" s="3"/>
      <c r="E72" s="50"/>
      <c r="F72" s="112" t="s">
        <v>216</v>
      </c>
      <c r="G72" s="108" t="s">
        <v>132</v>
      </c>
      <c r="H72" s="108"/>
      <c r="I72" s="108"/>
      <c r="J72" s="108"/>
      <c r="K72" s="108"/>
      <c r="L72" s="108"/>
      <c r="N72" s="113" t="s">
        <v>112</v>
      </c>
      <c r="O72" s="108"/>
      <c r="P72" s="114">
        <v>20</v>
      </c>
      <c r="Q72" s="115" t="s">
        <v>103</v>
      </c>
      <c r="R72" s="55">
        <v>9</v>
      </c>
      <c r="S72" s="115" t="s">
        <v>104</v>
      </c>
      <c r="T72" s="55">
        <v>1</v>
      </c>
      <c r="U72" s="115" t="s">
        <v>105</v>
      </c>
      <c r="V72" s="594">
        <f>AI72</f>
        <v>2</v>
      </c>
      <c r="W72" s="594"/>
      <c r="X72" s="108" t="s">
        <v>133</v>
      </c>
      <c r="Y72" s="108"/>
      <c r="Z72" s="108"/>
      <c r="AA72" s="108"/>
      <c r="AB72" s="108"/>
      <c r="AC72" s="108"/>
      <c r="AD72" s="57"/>
      <c r="AE72" s="13"/>
      <c r="AH72" s="116" t="str">
        <f>CONCATENATE(N72,DBCS(P72),Q72,DBCS(R72),S72,DBCS(T72),U72)</f>
        <v>平成２０年９月１日</v>
      </c>
      <c r="AI72" s="117">
        <f>WEEKDAY(AH72,1)</f>
        <v>2</v>
      </c>
      <c r="AJ72" s="110"/>
    </row>
    <row r="73" spans="2:43" ht="13.5">
      <c r="AF73" s="106"/>
      <c r="AG73" s="132"/>
      <c r="AH73" s="132"/>
      <c r="AI73" s="133"/>
      <c r="AJ73" s="126"/>
    </row>
    <row r="74" spans="2:43" ht="13.5">
      <c r="AF74" s="106"/>
      <c r="AG74" s="106"/>
      <c r="AH74" s="106"/>
      <c r="AI74" s="134"/>
      <c r="AJ74" s="106"/>
    </row>
    <row r="75" spans="2:43" ht="13.5">
      <c r="AF75" s="106"/>
      <c r="AG75" s="106"/>
      <c r="AH75" s="106"/>
      <c r="AI75" s="134"/>
    </row>
    <row r="76" spans="2:43" ht="13.5">
      <c r="AG76" s="106"/>
      <c r="AH76" s="106"/>
      <c r="AI76" s="134"/>
    </row>
  </sheetData>
  <sheetProtection formatRows="0" insertRows="0" selectLockedCells="1" autoFilter="0"/>
  <mergeCells count="35">
    <mergeCell ref="M2:P2"/>
    <mergeCell ref="Q2:T2"/>
    <mergeCell ref="U3:W3"/>
    <mergeCell ref="X3:AD3"/>
    <mergeCell ref="H6:I6"/>
    <mergeCell ref="X4:AD4"/>
    <mergeCell ref="I5:K5"/>
    <mergeCell ref="L5:M5"/>
    <mergeCell ref="V5:W5"/>
    <mergeCell ref="U4:W4"/>
    <mergeCell ref="Q5:T5"/>
    <mergeCell ref="Q6:T6"/>
    <mergeCell ref="H7:I7"/>
    <mergeCell ref="H8:I8"/>
    <mergeCell ref="AB9:AD9"/>
    <mergeCell ref="Q7:T7"/>
    <mergeCell ref="Q8:T8"/>
    <mergeCell ref="X9:AA9"/>
    <mergeCell ref="V8:AC8"/>
    <mergeCell ref="Q9:S9"/>
    <mergeCell ref="T9:W9"/>
    <mergeCell ref="E9:G9"/>
    <mergeCell ref="H9:J9"/>
    <mergeCell ref="T10:W10"/>
    <mergeCell ref="X10:AA10"/>
    <mergeCell ref="K9:M9"/>
    <mergeCell ref="N9:P9"/>
    <mergeCell ref="E31:AD31"/>
    <mergeCell ref="E69:AD69"/>
    <mergeCell ref="V72:W72"/>
    <mergeCell ref="F12:AC12"/>
    <mergeCell ref="F19:AC19"/>
    <mergeCell ref="V22:W22"/>
    <mergeCell ref="N24:P24"/>
    <mergeCell ref="X22:AC22"/>
  </mergeCells>
  <phoneticPr fontId="2"/>
  <conditionalFormatting sqref="U8">
    <cfRule type="expression" dxfId="2" priority="1" stopIfTrue="1">
      <formula>$U$8="市長　　　　印"</formula>
    </cfRule>
  </conditionalFormatting>
  <dataValidations count="12">
    <dataValidation imeMode="hiragana" allowBlank="1" showInputMessage="1" showErrorMessage="1" sqref="E30:AD30 W34 E72:AD72 E33:E68 Y33:AD68 F33:X33 F37:X68 F34:U36 X34:X36 V35:W36 N25:Q27 Q11:AA11 AD9:AD16 AB9:AC11 E9:E16 F9:P11 E17:AD18 G12:AC16 F12:F15 Q9:S10 H6:H8 X9 N23:Q23 E19:M29 Q24 V23:W25 N28:W29 R23:U27 W26 V27:W27 X23:AD29 N19:AD22" xr:uid="{00000000-0002-0000-0800-000000000000}"/>
    <dataValidation imeMode="hiragana" allowBlank="1" showInputMessage="1" showErrorMessage="1" promptTitle="－－－　あなたの氏名　－－－－－－－－－－－" prompt="_x000a_　あなたの氏名を入力。_x000a__x000a_　【 入力の仕方 】_x000a_　文字と文字の間に１つ空白を入れ、姓と名の間には_x000a_　さらに１つ空白を入れる。_x000a__x000a_　（入力例）　　山猫　が姓で　太郎　が名なら_x000a_　　　　　　　　　山 ＿ 猫 ＿ ＿ 太 ＿ 郎" sqref="AH4" xr:uid="{00000000-0002-0000-0800-000001000000}"/>
    <dataValidation imeMode="hiragana" allowBlank="1" showInputMessage="1" showErrorMessage="1" promptTitle="－－－　何代目　－－－－－－－－－－－" prompt="_x000a_　何代目の対馬市長であるかを入力する。_x000a__x000a_　【入力の仕方】_x000a_　（第△台）　△に数字を入れる。" sqref="AH11 AH15" xr:uid="{00000000-0002-0000-0800-000002000000}"/>
    <dataValidation type="list" allowBlank="1" showInputMessage="1" sqref="AB5 N6:N8" xr:uid="{00000000-0002-0000-0800-000003000000}">
      <formula1>$AM$2:$BQ$2</formula1>
    </dataValidation>
    <dataValidation type="list" allowBlank="1" showInputMessage="1" sqref="Z5 L6:L8" xr:uid="{00000000-0002-0000-0800-000004000000}">
      <formula1>$AM$2:$AX$2</formula1>
    </dataValidation>
    <dataValidation type="list" allowBlank="1" showInputMessage="1" sqref="X5 J6:J8" xr:uid="{00000000-0002-0000-0800-000005000000}">
      <formula1>$AM$2:$DD$2</formula1>
    </dataValidation>
    <dataValidation type="list" imeMode="hiragana" allowBlank="1" showInputMessage="1" sqref="I5:K5" xr:uid="{00000000-0002-0000-0800-000006000000}">
      <formula1>"事務連絡,対教総第"</formula1>
    </dataValidation>
    <dataValidation type="list" allowBlank="1" showInputMessage="1" showErrorMessage="1" sqref="X4:AD4" xr:uid="{00000000-0002-0000-0800-000007000000}">
      <formula1>"第　　種,第 １ 種,第 ２ 種,第 ３ 種,第 ４ 種"</formula1>
    </dataValidation>
    <dataValidation imeMode="hiragana" allowBlank="1" showInputMessage="1" showErrorMessage="1" promptTitle="－－－　教育委員長名　－－－－－－－－－－－－－－－－" prompt="_x000a_　今現在の教育委員長に就任している方の氏名を入力。_x000a__x000a_　【 入力の仕方 】_x000a_　文字と文字の間に１つ空白を入れ、姓と名の間には_x000a_　さらに１つ空白を入れる。_x000a__x000a_　（入力例）　　山猫　が姓で　太郎　が名なら_x000a_　　　　　　　　　山 ＿ 猫 ＿ ＿ 太 ＿ 郎" sqref="AH14" xr:uid="{00000000-0002-0000-0800-000008000000}"/>
    <dataValidation imeMode="hiragana" allowBlank="1" showErrorMessage="1" promptTitle="－－－　何代目　－－－－－－－－－－－" prompt="_x000a_　何代目の対馬市長であるかを入力する。_x000a__x000a_　【入力の仕方】_x000a_　（第△台）　△に数字を入れる。" sqref="AH13" xr:uid="{00000000-0002-0000-0800-000009000000}"/>
    <dataValidation type="list" imeMode="hiragana" allowBlank="1" showInputMessage="1" showErrorMessage="1" sqref="B10" xr:uid="{00000000-0002-0000-0800-00000A000000}">
      <formula1>"市長決裁,副市長決裁,部長決裁"</formula1>
    </dataValidation>
    <dataValidation imeMode="hiragana" allowBlank="1" showInputMessage="1" showErrorMessage="1" promptTitle="－－－　対馬市長名　－－－－－－－－－－－－－－－－" prompt="_x000a_　今現在の対馬市長に就任している方の氏名を入力。_x000a__x000a_　【 入力の仕方 】_x000a_　文字と文字の間に１つ空白を入れ、姓と名の間には_x000a_　さらに１つ空白を入れる。_x000a__x000a_　（入力例）　　山猫　が姓で　三郎　が名なら_x000a_　　　　　　　　　山 ＿ 猫 ＿ ＿ 三 ＿ 郎" sqref="AH12 AH16" xr:uid="{00000000-0002-0000-0800-00000B000000}"/>
  </dataValidations>
  <printOptions horizontalCentered="1"/>
  <pageMargins left="0.86614173228346458" right="0.86614173228346458" top="0.78740157480314965" bottom="0.39370078740157483" header="0.51181102362204722" footer="0.51181102362204722"/>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募集伺 (2)</vt:lpstr>
      <vt:lpstr>告示</vt:lpstr>
      <vt:lpstr>業務仕様書（公告用）　　</vt:lpstr>
      <vt:lpstr>従事者一覧表（案）</vt:lpstr>
      <vt:lpstr>申込書</vt:lpstr>
      <vt:lpstr>Sheet1</vt:lpstr>
      <vt:lpstr>申込受付簿　　</vt:lpstr>
      <vt:lpstr>受験者一覧 (手書用)</vt:lpstr>
      <vt:lpstr>受験票送付伺</vt:lpstr>
      <vt:lpstr>受験者一覧</vt:lpstr>
      <vt:lpstr>受験票送付鑑</vt:lpstr>
      <vt:lpstr>面接の流れ</vt:lpstr>
      <vt:lpstr>受付簿</vt:lpstr>
      <vt:lpstr>琴出張所宛て鑑</vt:lpstr>
      <vt:lpstr>封筒印刷</vt:lpstr>
      <vt:lpstr>内定伺　</vt:lpstr>
      <vt:lpstr>内定通知書　</vt:lpstr>
      <vt:lpstr>内定伺</vt:lpstr>
      <vt:lpstr>内定通知書</vt:lpstr>
      <vt:lpstr>誓約書</vt:lpstr>
      <vt:lpstr>委託金説明書</vt:lpstr>
      <vt:lpstr>ｄａｔｅ</vt:lpstr>
      <vt:lpstr>'業務仕様書（公告用）　　'!Print_Area</vt:lpstr>
      <vt:lpstr>琴出張所宛て鑑!Print_Area</vt:lpstr>
      <vt:lpstr>告示!Print_Area</vt:lpstr>
      <vt:lpstr>受験者一覧!Print_Area</vt:lpstr>
      <vt:lpstr>'受験者一覧 (手書用)'!Print_Area</vt:lpstr>
      <vt:lpstr>受験票送付鑑!Print_Area</vt:lpstr>
      <vt:lpstr>受験票送付伺!Print_Area</vt:lpstr>
      <vt:lpstr>受付簿!Print_Area</vt:lpstr>
      <vt:lpstr>'従事者一覧表（案）'!Print_Area</vt:lpstr>
      <vt:lpstr>'申込受付簿　　'!Print_Area</vt:lpstr>
      <vt:lpstr>申込書!Print_Area</vt:lpstr>
      <vt:lpstr>誓約書!Print_Area</vt:lpstr>
      <vt:lpstr>内定伺!Print_Area</vt:lpstr>
      <vt:lpstr>'内定伺　'!Print_Area</vt:lpstr>
      <vt:lpstr>内定通知書!Print_Area</vt:lpstr>
      <vt:lpstr>'内定通知書　'!Print_Area</vt:lpstr>
      <vt:lpstr>封筒印刷!Print_Area</vt:lpstr>
      <vt:lpstr>'募集伺 (2)'!Print_Area</vt:lpstr>
      <vt:lpstr>面接の流れ!Print_Area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ts25665</cp:lastModifiedBy>
  <cp:lastPrinted>2026-04-28T04:17:03Z</cp:lastPrinted>
  <dcterms:created xsi:type="dcterms:W3CDTF">2011-02-24T10:28:05Z</dcterms:created>
  <dcterms:modified xsi:type="dcterms:W3CDTF">2026-04-28T04:53:38Z</dcterms:modified>
</cp:coreProperties>
</file>